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iguera\DFZ\ST_Agua\Informes NSCA\LLANQUIHUE\2016-2017\ANEXOS\"/>
    </mc:Choice>
  </mc:AlternateContent>
  <bookViews>
    <workbookView xWindow="600" yWindow="180" windowWidth="27315" windowHeight="5580" activeTab="2"/>
  </bookViews>
  <sheets>
    <sheet name="Datos históricos" sheetId="1" r:id="rId1"/>
    <sheet name="Análisis" sheetId="2" state="hidden" r:id="rId2"/>
    <sheet name="Gráfico" sheetId="3" r:id="rId3"/>
  </sheets>
  <definedNames>
    <definedName name="_Ref440870021" localSheetId="1">Análisis!$S$57</definedName>
    <definedName name="_Ref486948874" localSheetId="1">Análisis!$S$46</definedName>
    <definedName name="PARAMETROS">Análisis!$B$239:$B$249</definedName>
  </definedNames>
  <calcPr calcId="152511"/>
</workbook>
</file>

<file path=xl/calcChain.xml><?xml version="1.0" encoding="utf-8"?>
<calcChain xmlns="http://schemas.openxmlformats.org/spreadsheetml/2006/main">
  <c r="D263" i="2" l="1"/>
  <c r="E263" i="2"/>
  <c r="F263" i="2"/>
  <c r="G263" i="2"/>
  <c r="H263" i="2"/>
  <c r="I263" i="2"/>
  <c r="J263" i="2"/>
  <c r="K263" i="2"/>
  <c r="L263" i="2"/>
  <c r="C263" i="2"/>
  <c r="C266" i="2"/>
  <c r="E266" i="2" l="1"/>
  <c r="F266" i="2"/>
  <c r="G266" i="2"/>
  <c r="H266" i="2"/>
  <c r="I266" i="2"/>
  <c r="J266" i="2"/>
  <c r="K266" i="2"/>
  <c r="L266" i="2"/>
  <c r="D266" i="2"/>
  <c r="B265" i="2"/>
  <c r="K3" i="3" s="1"/>
  <c r="E235" i="2" l="1"/>
  <c r="F235" i="2"/>
  <c r="G235" i="2"/>
  <c r="G265" i="2" s="1"/>
  <c r="H235" i="2"/>
  <c r="I235" i="2"/>
  <c r="I265" i="2" s="1"/>
  <c r="J235" i="2"/>
  <c r="J265" i="2" s="1"/>
  <c r="K235" i="2"/>
  <c r="K265" i="2" s="1"/>
  <c r="L235" i="2"/>
  <c r="H265" i="2" s="1"/>
  <c r="M235" i="2"/>
  <c r="N235" i="2"/>
  <c r="O235" i="2"/>
  <c r="P235" i="2"/>
  <c r="Q235" i="2"/>
  <c r="R235" i="2"/>
  <c r="S235" i="2"/>
  <c r="T235" i="2"/>
  <c r="U235" i="2"/>
  <c r="V235" i="2"/>
  <c r="W235" i="2"/>
  <c r="X235" i="2"/>
  <c r="Y235" i="2"/>
  <c r="Z235" i="2"/>
  <c r="AA235" i="2"/>
  <c r="AB235" i="2"/>
  <c r="AC235" i="2"/>
  <c r="AD235" i="2"/>
  <c r="AE235" i="2"/>
  <c r="AF235" i="2"/>
  <c r="AG235" i="2"/>
  <c r="AH235" i="2"/>
  <c r="AI235" i="2"/>
  <c r="AJ235" i="2"/>
  <c r="AK235" i="2"/>
  <c r="AL235" i="2"/>
  <c r="AM235" i="2"/>
  <c r="AN235" i="2"/>
  <c r="AO235" i="2"/>
  <c r="AP235" i="2"/>
  <c r="D235" i="2"/>
  <c r="D265" i="2" s="1"/>
  <c r="C235" i="2"/>
  <c r="W41" i="2"/>
  <c r="X41" i="2"/>
  <c r="Y41" i="2"/>
  <c r="AA41" i="2"/>
  <c r="AB41" i="2"/>
  <c r="AC41" i="2"/>
  <c r="AD41" i="2"/>
  <c r="AE41" i="2"/>
  <c r="AF41" i="2"/>
  <c r="V41" i="2"/>
  <c r="W39" i="2"/>
  <c r="X39" i="2"/>
  <c r="Y39" i="2"/>
  <c r="AA39" i="2"/>
  <c r="AB39" i="2"/>
  <c r="AC39" i="2"/>
  <c r="AE39" i="2"/>
  <c r="AF39" i="2"/>
  <c r="V39" i="2"/>
  <c r="AA37" i="2"/>
  <c r="AB37" i="2"/>
  <c r="AC37" i="2"/>
  <c r="AD37" i="2"/>
  <c r="AF37" i="2"/>
  <c r="W35" i="2"/>
  <c r="Z35" i="2"/>
  <c r="AA35" i="2"/>
  <c r="AB35" i="2"/>
  <c r="AC35" i="2"/>
  <c r="AD35" i="2"/>
  <c r="AF35" i="2"/>
  <c r="V35" i="2"/>
  <c r="W33" i="2"/>
  <c r="X33" i="2"/>
  <c r="Y33" i="2"/>
  <c r="Z33" i="2"/>
  <c r="AA33" i="2"/>
  <c r="AB33" i="2"/>
  <c r="AC33" i="2"/>
  <c r="V33" i="2"/>
  <c r="W40" i="2"/>
  <c r="X40" i="2"/>
  <c r="Y40" i="2"/>
  <c r="AA40" i="2"/>
  <c r="AB40" i="2"/>
  <c r="AC40" i="2"/>
  <c r="AD40" i="2"/>
  <c r="AE40" i="2"/>
  <c r="AF40" i="2"/>
  <c r="V40" i="2"/>
  <c r="W38" i="2"/>
  <c r="X38" i="2"/>
  <c r="Y38" i="2"/>
  <c r="AA38" i="2"/>
  <c r="AB38" i="2"/>
  <c r="AC38" i="2"/>
  <c r="AD38" i="2"/>
  <c r="AE38" i="2"/>
  <c r="AF38" i="2"/>
  <c r="V38" i="2"/>
  <c r="W34" i="2"/>
  <c r="X34" i="2"/>
  <c r="Y34" i="2"/>
  <c r="AA34" i="2"/>
  <c r="AB34" i="2"/>
  <c r="AC34" i="2"/>
  <c r="AD34" i="2"/>
  <c r="AF34" i="2"/>
  <c r="V34" i="2"/>
  <c r="W31" i="2"/>
  <c r="X31" i="2"/>
  <c r="Y31" i="2"/>
  <c r="AA31" i="2"/>
  <c r="AB31" i="2"/>
  <c r="AC31" i="2"/>
  <c r="AD31" i="2"/>
  <c r="AE31" i="2"/>
  <c r="AF31" i="2"/>
  <c r="V31" i="2"/>
  <c r="W29" i="2"/>
  <c r="X29" i="2"/>
  <c r="Y29" i="2"/>
  <c r="AA29" i="2"/>
  <c r="AB29" i="2"/>
  <c r="AC29" i="2"/>
  <c r="AE29" i="2"/>
  <c r="AF29" i="2"/>
  <c r="V29" i="2"/>
  <c r="W25" i="2"/>
  <c r="X25" i="2"/>
  <c r="Y25" i="2"/>
  <c r="Z25" i="2"/>
  <c r="AA25" i="2"/>
  <c r="AB25" i="2"/>
  <c r="AC25" i="2"/>
  <c r="AD25" i="2"/>
  <c r="AF25" i="2"/>
  <c r="V25" i="2"/>
  <c r="W30" i="2"/>
  <c r="X30" i="2"/>
  <c r="Y30" i="2"/>
  <c r="AA30" i="2"/>
  <c r="AB30" i="2"/>
  <c r="AC30" i="2"/>
  <c r="AD30" i="2"/>
  <c r="AE30" i="2"/>
  <c r="AF30" i="2"/>
  <c r="V30" i="2"/>
  <c r="W28" i="2"/>
  <c r="X28" i="2"/>
  <c r="Y28" i="2"/>
  <c r="AA28" i="2"/>
  <c r="AB28" i="2"/>
  <c r="AC28" i="2"/>
  <c r="AD28" i="2"/>
  <c r="AE28" i="2"/>
  <c r="AF28" i="2"/>
  <c r="V28" i="2"/>
  <c r="W26" i="2"/>
  <c r="X26" i="2"/>
  <c r="Y26" i="2"/>
  <c r="AA26" i="2"/>
  <c r="AB26" i="2"/>
  <c r="AC26" i="2"/>
  <c r="AD26" i="2"/>
  <c r="AF26" i="2"/>
  <c r="V26" i="2"/>
  <c r="W24" i="2"/>
  <c r="X24" i="2"/>
  <c r="Y24" i="2"/>
  <c r="Z24" i="2"/>
  <c r="AA24" i="2"/>
  <c r="AB24" i="2"/>
  <c r="AC24" i="2"/>
  <c r="AD24" i="2"/>
  <c r="AF24" i="2"/>
  <c r="V24" i="2"/>
  <c r="W23" i="2"/>
  <c r="X23" i="2"/>
  <c r="Y23" i="2"/>
  <c r="Z23" i="2"/>
  <c r="AA23" i="2"/>
  <c r="AB23" i="2"/>
  <c r="AC23" i="2"/>
  <c r="V23" i="2"/>
  <c r="W22" i="2"/>
  <c r="X22" i="2"/>
  <c r="Y22" i="2"/>
  <c r="Z22" i="2"/>
  <c r="AA22" i="2"/>
  <c r="AB22" i="2"/>
  <c r="AC22" i="2"/>
  <c r="V22" i="2"/>
  <c r="W32" i="2"/>
  <c r="X32" i="2"/>
  <c r="Y32" i="2"/>
  <c r="Z32" i="2"/>
  <c r="AA32" i="2"/>
  <c r="AB32" i="2"/>
  <c r="AC32" i="2"/>
  <c r="V32" i="2"/>
  <c r="C265" i="2" l="1"/>
  <c r="E265" i="2"/>
  <c r="L265" i="2"/>
  <c r="F265" i="2"/>
  <c r="W21" i="2"/>
  <c r="X21" i="2"/>
  <c r="Y21" i="2"/>
  <c r="AA21" i="2"/>
  <c r="AB21" i="2"/>
  <c r="AC21" i="2"/>
  <c r="AD21" i="2"/>
  <c r="AE21" i="2"/>
  <c r="AF21" i="2"/>
  <c r="V21" i="2"/>
  <c r="W19" i="2"/>
  <c r="X19" i="2"/>
  <c r="Y19" i="2"/>
  <c r="AA19" i="2"/>
  <c r="AB19" i="2"/>
  <c r="AC19" i="2"/>
  <c r="AE19" i="2"/>
  <c r="AF19" i="2"/>
  <c r="V19" i="2"/>
  <c r="W15" i="2"/>
  <c r="X15" i="2"/>
  <c r="Y15" i="2"/>
  <c r="Z15" i="2"/>
  <c r="AA15" i="2"/>
  <c r="AB15" i="2"/>
  <c r="AC15" i="2"/>
  <c r="AD15" i="2"/>
  <c r="AF15" i="2"/>
  <c r="V15" i="2"/>
  <c r="W20" i="2"/>
  <c r="X20" i="2"/>
  <c r="Y20" i="2"/>
  <c r="AA20" i="2"/>
  <c r="AB20" i="2"/>
  <c r="AC20" i="2"/>
  <c r="AD20" i="2"/>
  <c r="AE20" i="2"/>
  <c r="AF20" i="2"/>
  <c r="V20" i="2"/>
  <c r="W18" i="2"/>
  <c r="X18" i="2"/>
  <c r="Y18" i="2"/>
  <c r="AA18" i="2"/>
  <c r="AB18" i="2"/>
  <c r="AC18" i="2"/>
  <c r="AD18" i="2"/>
  <c r="AE18" i="2"/>
  <c r="AF18" i="2"/>
  <c r="V18" i="2"/>
  <c r="W16" i="2"/>
  <c r="X16" i="2"/>
  <c r="Y16" i="2"/>
  <c r="Z16" i="2"/>
  <c r="AA16" i="2"/>
  <c r="AB16" i="2"/>
  <c r="AC16" i="2"/>
  <c r="AD16" i="2"/>
  <c r="AF16" i="2"/>
  <c r="V16" i="2"/>
  <c r="V14" i="2"/>
  <c r="W14" i="2"/>
  <c r="X14" i="2"/>
  <c r="Y14" i="2"/>
  <c r="Z14" i="2"/>
  <c r="AA14" i="2"/>
  <c r="AB14" i="2"/>
  <c r="AC14" i="2"/>
  <c r="AD14" i="2"/>
  <c r="AF14" i="2"/>
  <c r="AA7" i="2"/>
  <c r="AB7" i="2"/>
  <c r="AC7" i="2"/>
  <c r="AD7" i="2"/>
  <c r="AF7" i="2"/>
  <c r="W3" i="2"/>
  <c r="X3" i="2"/>
  <c r="Y3" i="2"/>
  <c r="Z3" i="2"/>
  <c r="AA3" i="2"/>
  <c r="AB3" i="2"/>
  <c r="AC3" i="2"/>
  <c r="V3" i="2"/>
  <c r="W12" i="2"/>
  <c r="X12" i="2"/>
  <c r="Y12" i="2"/>
  <c r="Z12" i="2"/>
  <c r="AA12" i="2"/>
  <c r="AB12" i="2"/>
  <c r="AC12" i="2"/>
  <c r="V12" i="2"/>
  <c r="V10" i="2"/>
  <c r="V2" i="2"/>
  <c r="AF11" i="2"/>
  <c r="AE11" i="2"/>
  <c r="AD11" i="2"/>
  <c r="AC11" i="2"/>
  <c r="AB11" i="2"/>
  <c r="AA11" i="2"/>
  <c r="W11" i="2"/>
  <c r="X11" i="2"/>
  <c r="Y11" i="2"/>
  <c r="V11" i="2"/>
  <c r="AF10" i="2"/>
  <c r="AE10" i="2"/>
  <c r="AD10" i="2"/>
  <c r="AC10" i="2"/>
  <c r="AB10" i="2"/>
  <c r="AA10" i="2"/>
  <c r="Y10" i="2"/>
  <c r="X10" i="2"/>
  <c r="W10" i="2"/>
  <c r="W9" i="2"/>
  <c r="X9" i="2"/>
  <c r="Y9" i="2"/>
  <c r="AA9" i="2"/>
  <c r="AB9" i="2"/>
  <c r="AC9" i="2"/>
  <c r="AE9" i="2"/>
  <c r="AF9" i="2"/>
  <c r="V9" i="2"/>
  <c r="W8" i="2"/>
  <c r="X8" i="2"/>
  <c r="Y8" i="2"/>
  <c r="AA8" i="2"/>
  <c r="AB8" i="2"/>
  <c r="AC8" i="2"/>
  <c r="AD8" i="2"/>
  <c r="AE8" i="2"/>
  <c r="AF8" i="2"/>
  <c r="W6" i="2"/>
  <c r="X6" i="2"/>
  <c r="Y6" i="2"/>
  <c r="Z6" i="2"/>
  <c r="AA6" i="2"/>
  <c r="AB6" i="2"/>
  <c r="AC6" i="2"/>
  <c r="AD6" i="2"/>
  <c r="AF6" i="2"/>
  <c r="V8" i="2"/>
  <c r="V6" i="2"/>
  <c r="W5" i="2"/>
  <c r="Z5" i="2"/>
  <c r="AA5" i="2"/>
  <c r="AB5" i="2"/>
  <c r="AC5" i="2"/>
  <c r="AD5" i="2"/>
  <c r="AF5" i="2"/>
  <c r="V5" i="2"/>
  <c r="W4" i="2"/>
  <c r="X4" i="2"/>
  <c r="Y4" i="2"/>
  <c r="AA4" i="2"/>
  <c r="AB4" i="2"/>
  <c r="AC4" i="2"/>
  <c r="AD4" i="2"/>
  <c r="AF4" i="2"/>
  <c r="V4" i="2"/>
  <c r="W2" i="2"/>
  <c r="X2" i="2"/>
  <c r="Y2" i="2"/>
  <c r="Z2" i="2"/>
  <c r="AA2" i="2"/>
  <c r="AB2" i="2"/>
  <c r="AC2" i="2"/>
  <c r="U63" i="2"/>
  <c r="AA62" i="2"/>
  <c r="AA61" i="2"/>
  <c r="AA60" i="2"/>
  <c r="Y62" i="2"/>
  <c r="Y61" i="2"/>
  <c r="Y60" i="2"/>
  <c r="W62" i="2"/>
  <c r="W61" i="2"/>
  <c r="W60" i="2"/>
  <c r="U62" i="2"/>
  <c r="U61" i="2"/>
  <c r="U60" i="2"/>
  <c r="U55" i="2"/>
  <c r="AA54" i="2"/>
  <c r="AA53" i="2"/>
  <c r="AA52" i="2"/>
  <c r="AA51" i="2"/>
  <c r="AA50" i="2"/>
  <c r="AA49" i="2"/>
  <c r="Y54" i="2"/>
  <c r="Y53" i="2"/>
  <c r="Y52" i="2"/>
  <c r="Y51" i="2"/>
  <c r="Y50" i="2"/>
  <c r="Y49" i="2"/>
  <c r="W54" i="2"/>
  <c r="W53" i="2"/>
  <c r="W52" i="2"/>
  <c r="W51" i="2"/>
  <c r="W50" i="2"/>
  <c r="W49" i="2"/>
  <c r="U50" i="2"/>
  <c r="U51" i="2"/>
  <c r="U52" i="2"/>
  <c r="U53" i="2"/>
  <c r="U54" i="2"/>
  <c r="U49" i="2"/>
</calcChain>
</file>

<file path=xl/sharedStrings.xml><?xml version="1.0" encoding="utf-8"?>
<sst xmlns="http://schemas.openxmlformats.org/spreadsheetml/2006/main" count="2387" uniqueCount="60">
  <si>
    <t>Área de Vigilancia</t>
  </si>
  <si>
    <t>Profundidad</t>
  </si>
  <si>
    <t>Año</t>
  </si>
  <si>
    <t>Campaña</t>
  </si>
  <si>
    <t>Transparencia (m)</t>
  </si>
  <si>
    <t>Conductividad (µS/cm)</t>
  </si>
  <si>
    <t>pH (unidad)</t>
  </si>
  <si>
    <t>Oxígeno Disuelto (mg/L)</t>
  </si>
  <si>
    <t>Saturación de Oxígeno (%)</t>
  </si>
  <si>
    <t>Turbiedad (NTU)</t>
  </si>
  <si>
    <t>Demanda Química de Oxígeno (mg/L)</t>
  </si>
  <si>
    <t>Nitrogeno Total (mg/L)</t>
  </si>
  <si>
    <t>Clorofila "a" (µg/L)</t>
  </si>
  <si>
    <t>Fósforo Total (mg/L)</t>
  </si>
  <si>
    <t>Sílice (mg/L)</t>
  </si>
  <si>
    <t>Ensenada</t>
  </si>
  <si>
    <t>Superficial</t>
  </si>
  <si>
    <t>Verano</t>
  </si>
  <si>
    <t>Invierno</t>
  </si>
  <si>
    <t>SM</t>
  </si>
  <si>
    <t>Puerto Octay 2</t>
  </si>
  <si>
    <t>**</t>
  </si>
  <si>
    <t>Frutillar 2</t>
  </si>
  <si>
    <t>Puerto Varas 2</t>
  </si>
  <si>
    <t>NV</t>
  </si>
  <si>
    <t>P. OCTAY</t>
  </si>
  <si>
    <t>ENSENADA</t>
  </si>
  <si>
    <t>P. VARAS</t>
  </si>
  <si>
    <t>FRUTILLAR</t>
  </si>
  <si>
    <t>Estrato del lago (m)</t>
  </si>
  <si>
    <r>
      <t>VOLUMEN (m</t>
    </r>
    <r>
      <rPr>
        <b/>
        <vertAlign val="superscript"/>
        <sz val="9"/>
        <color rgb="FF000000"/>
        <rFont val="Calibri"/>
        <family val="2"/>
        <scheme val="minor"/>
      </rPr>
      <t>3</t>
    </r>
    <r>
      <rPr>
        <b/>
        <sz val="9"/>
        <color rgb="FF000000"/>
        <rFont val="Calibri"/>
        <family val="2"/>
        <scheme val="minor"/>
      </rPr>
      <t>)</t>
    </r>
  </si>
  <si>
    <t>%</t>
  </si>
  <si>
    <t>Máx.</t>
  </si>
  <si>
    <t>TOTAL</t>
  </si>
  <si>
    <t>Parámetro seleccionado</t>
  </si>
  <si>
    <t>Puerto Octay</t>
  </si>
  <si>
    <t>Puerto Varas</t>
  </si>
  <si>
    <t>Frutillar</t>
  </si>
  <si>
    <t xml:space="preserve"> Puerto Octay</t>
  </si>
  <si>
    <t xml:space="preserve">Verano </t>
  </si>
  <si>
    <t xml:space="preserve">Invierno </t>
  </si>
  <si>
    <t xml:space="preserve"> Ensenada</t>
  </si>
  <si>
    <t xml:space="preserve"> Puerto Varas</t>
  </si>
  <si>
    <t xml:space="preserve"> Frutillar</t>
  </si>
  <si>
    <t>Vínculo entre Área de Vigilancia seleccionada del listado  y nombre de estación</t>
  </si>
  <si>
    <t>Área de Vigilancia seleccionada</t>
  </si>
  <si>
    <t>Verano 2013</t>
  </si>
  <si>
    <t>Invierno 2013</t>
  </si>
  <si>
    <t>Verano 2014</t>
  </si>
  <si>
    <t>Invierno 2014</t>
  </si>
  <si>
    <t>Verano 2015</t>
  </si>
  <si>
    <t>Invierno 2015</t>
  </si>
  <si>
    <t>Verano 2016</t>
  </si>
  <si>
    <t>Invierno 2016</t>
  </si>
  <si>
    <t>Verano 2017</t>
  </si>
  <si>
    <t>Invierno 2017</t>
  </si>
  <si>
    <t>Periodo de evaluación</t>
  </si>
  <si>
    <t xml:space="preserve">
  Para la representación gráfica de la información histórica, el usuario debe definir la estación y el parámetro que desea analizar, utilizando los siguientes controles:
Notar que la gráfica considera mediciones bajo el límite de detección como valores efectivamente medidos.</t>
  </si>
  <si>
    <t xml:space="preserve">A continuación, se presenta la información histórica de la Red de Control medida en el lago Llanquihue, 
según las estaciones fijadas en las Normas Secundarias de Calidad de Aguas (NSCA) de dicho cuerpo de agua. 
Los datos representados en rojo, corresponden a mediciones bajo el límite de detección de la metodología analítica utilizada, 
en tanto que las celdas coloreadas en azul, representan mediciones que no fueron realizadas y las moradas, datos invalidados. </t>
  </si>
  <si>
    <t>Área de Control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</si>
</sst>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dd\-mm\-yy"/>
  </numFmts>
  <fonts count="17" x14ac:knownFonts="1">
    <font>
      <sz val="11"/>
      <color theme="1"/>
      <name val="Calibri"/>
      <family val="2"/>
      <scheme val="minor"/>
    </font>
    <font>
      <sz val="10"/>
      <name val="Arial"/>
    </font>
    <font>
      <sz val="10"/>
      <name val="Arial"/>
      <family val="2"/>
    </font>
    <font>
      <sz val="10"/>
      <name val="Courier"/>
      <family val="3"/>
    </font>
    <font>
      <sz val="10"/>
      <color indexed="8"/>
      <name val="MS Sans Serif"/>
      <family val="2"/>
    </font>
    <font>
      <sz val="12"/>
      <color theme="1"/>
      <name val="Calibri"/>
      <family val="2"/>
      <scheme val="minor"/>
    </font>
    <font>
      <b/>
      <sz val="9"/>
      <name val="Calibri"/>
      <family val="2"/>
      <scheme val="minor"/>
    </font>
    <font>
      <sz val="9"/>
      <name val="Calibri"/>
      <family val="2"/>
      <scheme val="minor"/>
    </font>
    <font>
      <sz val="9"/>
      <color indexed="8"/>
      <name val="Calibri"/>
      <family val="2"/>
      <scheme val="minor"/>
    </font>
    <font>
      <sz val="9"/>
      <color rgb="FF000000"/>
      <name val="Calibri"/>
      <family val="2"/>
      <scheme val="minor"/>
    </font>
    <font>
      <sz val="9"/>
      <color theme="1"/>
      <name val="Calibri"/>
      <family val="2"/>
      <scheme val="minor"/>
    </font>
    <font>
      <sz val="9"/>
      <color rgb="FFFF0000"/>
      <name val="Calibri"/>
      <family val="2"/>
      <scheme val="minor"/>
    </font>
    <font>
      <b/>
      <sz val="9"/>
      <color theme="1"/>
      <name val="Calibri"/>
      <family val="2"/>
      <scheme val="minor"/>
    </font>
    <font>
      <b/>
      <sz val="9"/>
      <color rgb="FF000000"/>
      <name val="Calibri"/>
      <family val="2"/>
      <scheme val="minor"/>
    </font>
    <font>
      <b/>
      <vertAlign val="superscript"/>
      <sz val="9"/>
      <color rgb="FF000000"/>
      <name val="Calibri"/>
      <family val="2"/>
      <scheme val="minor"/>
    </font>
    <font>
      <b/>
      <sz val="22"/>
      <color theme="1"/>
      <name val="Calibri"/>
      <family val="2"/>
      <scheme val="minor"/>
    </font>
    <font>
      <sz val="14"/>
      <color theme="1"/>
      <name val="Calibri"/>
      <family val="2"/>
      <scheme val="minor"/>
    </font>
  </fonts>
  <fills count="8">
    <fill>
      <patternFill patternType="none"/>
    </fill>
    <fill>
      <patternFill patternType="gray125"/>
    </fill>
    <fill>
      <patternFill patternType="solid">
        <fgColor rgb="FFFFFFFF"/>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D9D9D9"/>
        <bgColor indexed="64"/>
      </patternFill>
    </fill>
    <fill>
      <patternFill patternType="solid">
        <fgColor theme="0"/>
        <bgColor indexed="64"/>
      </patternFill>
    </fill>
    <fill>
      <patternFill patternType="solid">
        <fgColor theme="8" tint="0.79998168889431442"/>
        <bgColor indexed="64"/>
      </patternFill>
    </fill>
  </fills>
  <borders count="18">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8">
    <xf numFmtId="0" fontId="0" fillId="0" borderId="0"/>
    <xf numFmtId="0" fontId="1" fillId="0" borderId="0"/>
    <xf numFmtId="0" fontId="3" fillId="0" borderId="0" applyBorder="0"/>
    <xf numFmtId="0" fontId="2" fillId="0" borderId="0"/>
    <xf numFmtId="0" fontId="4" fillId="0" borderId="0"/>
    <xf numFmtId="0" fontId="4" fillId="0" borderId="0"/>
    <xf numFmtId="0" fontId="5" fillId="0" borderId="0"/>
    <xf numFmtId="0" fontId="5"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cellStyleXfs>
  <cellXfs count="114">
    <xf numFmtId="0" fontId="0" fillId="0" borderId="0" xfId="0"/>
    <xf numFmtId="0" fontId="0" fillId="0" borderId="0" xfId="0"/>
    <xf numFmtId="1" fontId="7" fillId="0" borderId="3" xfId="0" applyNumberFormat="1" applyFont="1" applyFill="1" applyBorder="1" applyAlignment="1" applyProtection="1">
      <alignment horizontal="center" vertical="center"/>
      <protection locked="0"/>
    </xf>
    <xf numFmtId="1" fontId="7" fillId="0" borderId="3" xfId="1" applyNumberFormat="1" applyFont="1" applyFill="1" applyBorder="1" applyAlignment="1">
      <alignment horizontal="center" vertical="center"/>
    </xf>
    <xf numFmtId="14" fontId="7" fillId="0" borderId="3" xfId="1" applyNumberFormat="1" applyFont="1" applyFill="1" applyBorder="1" applyAlignment="1">
      <alignment horizontal="center" vertical="center"/>
    </xf>
    <xf numFmtId="0" fontId="7" fillId="0" borderId="3" xfId="1" applyFont="1" applyFill="1" applyBorder="1" applyAlignment="1">
      <alignment horizontal="center" vertical="center"/>
    </xf>
    <xf numFmtId="164" fontId="7" fillId="0" borderId="3" xfId="1" applyNumberFormat="1" applyFont="1" applyFill="1" applyBorder="1" applyAlignment="1">
      <alignment horizontal="center" vertical="center"/>
    </xf>
    <xf numFmtId="14" fontId="8" fillId="0" borderId="3" xfId="1" applyNumberFormat="1" applyFont="1" applyFill="1" applyBorder="1" applyAlignment="1">
      <alignment horizontal="center" vertical="center"/>
    </xf>
    <xf numFmtId="164" fontId="7" fillId="0" borderId="3" xfId="0" applyNumberFormat="1" applyFont="1" applyFill="1" applyBorder="1" applyAlignment="1">
      <alignment horizontal="center" vertical="center"/>
    </xf>
    <xf numFmtId="2" fontId="7" fillId="0" borderId="3" xfId="0" applyNumberFormat="1" applyFont="1" applyFill="1" applyBorder="1" applyAlignment="1">
      <alignment horizontal="center" vertical="center"/>
    </xf>
    <xf numFmtId="165" fontId="7" fillId="0" borderId="3" xfId="0" applyNumberFormat="1" applyFont="1" applyFill="1" applyBorder="1" applyAlignment="1">
      <alignment horizontal="center" vertical="center"/>
    </xf>
    <xf numFmtId="164" fontId="8" fillId="0" borderId="3" xfId="0" applyNumberFormat="1" applyFont="1" applyFill="1" applyBorder="1" applyAlignment="1">
      <alignment horizontal="center" vertical="center"/>
    </xf>
    <xf numFmtId="0" fontId="7" fillId="0" borderId="3" xfId="1" applyFont="1" applyFill="1" applyBorder="1" applyAlignment="1">
      <alignment horizontal="center"/>
    </xf>
    <xf numFmtId="164" fontId="7" fillId="3" borderId="3" xfId="0" applyNumberFormat="1" applyFont="1" applyFill="1" applyBorder="1" applyAlignment="1">
      <alignment horizontal="center" vertical="center"/>
    </xf>
    <xf numFmtId="0" fontId="7" fillId="0" borderId="3" xfId="3" applyFont="1" applyFill="1" applyBorder="1" applyAlignment="1">
      <alignment horizontal="center" vertical="center"/>
    </xf>
    <xf numFmtId="1" fontId="7" fillId="0" borderId="3" xfId="0" applyNumberFormat="1" applyFont="1" applyFill="1" applyBorder="1" applyAlignment="1">
      <alignment horizontal="center" vertical="center"/>
    </xf>
    <xf numFmtId="164" fontId="7" fillId="0" borderId="3" xfId="5" applyNumberFormat="1" applyFont="1" applyFill="1" applyBorder="1" applyAlignment="1">
      <alignment horizontal="center" vertical="center"/>
    </xf>
    <xf numFmtId="2" fontId="7" fillId="0" borderId="3" xfId="5" applyNumberFormat="1" applyFont="1" applyFill="1" applyBorder="1" applyAlignment="1">
      <alignment horizontal="center" vertical="center"/>
    </xf>
    <xf numFmtId="165" fontId="9" fillId="0" borderId="3" xfId="0" applyNumberFormat="1" applyFont="1" applyFill="1" applyBorder="1" applyAlignment="1">
      <alignment horizontal="center" vertical="center"/>
    </xf>
    <xf numFmtId="165" fontId="7" fillId="0" borderId="3" xfId="5" applyNumberFormat="1" applyFont="1" applyFill="1" applyBorder="1" applyAlignment="1">
      <alignment horizontal="center" vertical="center"/>
    </xf>
    <xf numFmtId="0" fontId="8" fillId="0" borderId="3" xfId="1" applyFont="1" applyFill="1" applyBorder="1" applyAlignment="1">
      <alignment horizontal="center" vertical="center"/>
    </xf>
    <xf numFmtId="164" fontId="8" fillId="0" borderId="3" xfId="5" applyNumberFormat="1" applyFont="1" applyFill="1" applyBorder="1" applyAlignment="1">
      <alignment horizontal="center" vertical="center"/>
    </xf>
    <xf numFmtId="0" fontId="7" fillId="0" borderId="3" xfId="0" applyFont="1" applyFill="1" applyBorder="1" applyAlignment="1" applyProtection="1">
      <alignment horizontal="center" vertical="center"/>
      <protection locked="0"/>
    </xf>
    <xf numFmtId="166" fontId="6" fillId="0" borderId="3" xfId="2" applyNumberFormat="1" applyFont="1" applyFill="1" applyBorder="1" applyAlignment="1">
      <alignment horizontal="center" vertical="center" wrapText="1"/>
    </xf>
    <xf numFmtId="1" fontId="6" fillId="0" borderId="3" xfId="2" applyNumberFormat="1" applyFont="1" applyFill="1" applyBorder="1" applyAlignment="1" applyProtection="1">
      <alignment horizontal="center" vertical="center" wrapText="1"/>
    </xf>
    <xf numFmtId="14" fontId="6" fillId="0" borderId="3" xfId="2" applyNumberFormat="1" applyFont="1" applyFill="1" applyBorder="1" applyAlignment="1">
      <alignment horizontal="center" vertical="center" wrapText="1"/>
    </xf>
    <xf numFmtId="164" fontId="6" fillId="0" borderId="3" xfId="2" applyNumberFormat="1" applyFont="1" applyFill="1" applyBorder="1" applyAlignment="1">
      <alignment horizontal="center" vertical="center" wrapText="1"/>
    </xf>
    <xf numFmtId="2" fontId="6" fillId="0" borderId="3" xfId="2"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1" fontId="6" fillId="0" borderId="3" xfId="2" applyNumberFormat="1" applyFont="1" applyFill="1" applyBorder="1" applyAlignment="1">
      <alignment horizontal="center" vertical="center" wrapText="1"/>
    </xf>
    <xf numFmtId="0" fontId="10" fillId="0" borderId="0" xfId="0" applyFont="1" applyFill="1"/>
    <xf numFmtId="164" fontId="7" fillId="4" borderId="3" xfId="0" applyNumberFormat="1" applyFont="1" applyFill="1" applyBorder="1" applyAlignment="1">
      <alignment horizontal="center" vertical="center"/>
    </xf>
    <xf numFmtId="0" fontId="11" fillId="0" borderId="3" xfId="1" applyFont="1" applyFill="1" applyBorder="1" applyAlignment="1">
      <alignment horizontal="center" vertical="center"/>
    </xf>
    <xf numFmtId="165" fontId="11" fillId="0" borderId="3" xfId="0" applyNumberFormat="1" applyFont="1" applyFill="1" applyBorder="1" applyAlignment="1">
      <alignment horizontal="center" vertical="center"/>
    </xf>
    <xf numFmtId="2" fontId="11" fillId="0" borderId="3" xfId="0" applyNumberFormat="1" applyFont="1" applyFill="1" applyBorder="1" applyAlignment="1">
      <alignment horizontal="center"/>
    </xf>
    <xf numFmtId="2" fontId="11" fillId="0" borderId="3" xfId="0" applyNumberFormat="1" applyFont="1" applyFill="1" applyBorder="1" applyAlignment="1">
      <alignment horizontal="center" vertical="center"/>
    </xf>
    <xf numFmtId="2" fontId="11" fillId="0" borderId="3" xfId="5" applyNumberFormat="1" applyFont="1" applyFill="1" applyBorder="1" applyAlignment="1">
      <alignment horizontal="center" vertical="center"/>
    </xf>
    <xf numFmtId="0" fontId="11" fillId="0" borderId="3" xfId="3" applyFont="1" applyFill="1" applyBorder="1" applyAlignment="1">
      <alignment horizontal="center" vertical="center"/>
    </xf>
    <xf numFmtId="2" fontId="7" fillId="0" borderId="3" xfId="1" applyNumberFormat="1" applyFont="1" applyFill="1" applyBorder="1" applyAlignment="1">
      <alignment horizontal="center" vertical="center"/>
    </xf>
    <xf numFmtId="0" fontId="12" fillId="0" borderId="0" xfId="0" applyFont="1" applyAlignment="1">
      <alignment horizontal="center" vertical="center"/>
    </xf>
    <xf numFmtId="0" fontId="13" fillId="5"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2" xfId="0" applyFont="1" applyFill="1" applyBorder="1" applyAlignment="1">
      <alignment horizontal="center" vertical="center"/>
    </xf>
    <xf numFmtId="11" fontId="9" fillId="2" borderId="2" xfId="0" applyNumberFormat="1" applyFont="1" applyFill="1" applyBorder="1" applyAlignment="1">
      <alignment horizontal="center" vertical="center" wrapText="1"/>
    </xf>
    <xf numFmtId="0" fontId="9" fillId="2" borderId="2" xfId="0" applyFont="1" applyFill="1" applyBorder="1" applyAlignment="1">
      <alignment horizontal="center" vertical="center" wrapText="1"/>
    </xf>
    <xf numFmtId="11" fontId="9" fillId="2" borderId="2" xfId="0" applyNumberFormat="1" applyFont="1" applyFill="1" applyBorder="1" applyAlignment="1">
      <alignment horizontal="center" vertical="center"/>
    </xf>
    <xf numFmtId="11" fontId="13" fillId="2" borderId="2" xfId="0" applyNumberFormat="1" applyFont="1" applyFill="1" applyBorder="1" applyAlignment="1">
      <alignment horizontal="center" vertical="center" wrapText="1"/>
    </xf>
    <xf numFmtId="0" fontId="13" fillId="2" borderId="2" xfId="0" applyFont="1" applyFill="1" applyBorder="1" applyAlignment="1">
      <alignment horizontal="center" vertical="center" wrapText="1"/>
    </xf>
    <xf numFmtId="11" fontId="13" fillId="2" borderId="2" xfId="0" applyNumberFormat="1" applyFont="1" applyFill="1" applyBorder="1" applyAlignment="1">
      <alignment horizontal="center" vertical="center"/>
    </xf>
    <xf numFmtId="0" fontId="13" fillId="2" borderId="2" xfId="0" applyFont="1" applyFill="1" applyBorder="1" applyAlignment="1">
      <alignment horizontal="center" vertical="center"/>
    </xf>
    <xf numFmtId="0" fontId="0" fillId="0" borderId="0" xfId="0" applyAlignment="1">
      <alignment vertical="center"/>
    </xf>
    <xf numFmtId="0" fontId="0" fillId="0" borderId="0" xfId="0"/>
    <xf numFmtId="0" fontId="10" fillId="7" borderId="3" xfId="0" applyFont="1" applyFill="1" applyBorder="1" applyAlignment="1">
      <alignment horizontal="center" vertical="center"/>
    </xf>
    <xf numFmtId="0" fontId="10" fillId="0" borderId="0" xfId="0" applyFont="1" applyFill="1" applyAlignment="1">
      <alignment vertical="center"/>
    </xf>
    <xf numFmtId="0" fontId="10" fillId="0" borderId="3" xfId="0" applyFont="1" applyFill="1" applyBorder="1" applyAlignment="1">
      <alignment horizontal="center"/>
    </xf>
    <xf numFmtId="0" fontId="10" fillId="0" borderId="3" xfId="0" applyFont="1" applyFill="1" applyBorder="1" applyAlignment="1">
      <alignment horizontal="center" vertical="center"/>
    </xf>
    <xf numFmtId="0" fontId="10" fillId="0" borderId="0" xfId="0" applyFont="1" applyFill="1" applyAlignment="1">
      <alignment horizontal="center"/>
    </xf>
    <xf numFmtId="0" fontId="0" fillId="0" borderId="0" xfId="0"/>
    <xf numFmtId="0" fontId="0" fillId="6" borderId="12" xfId="0" applyFill="1" applyBorder="1" applyAlignment="1">
      <alignment horizontal="left" vertical="top" wrapText="1" indent="1"/>
    </xf>
    <xf numFmtId="0" fontId="0" fillId="6" borderId="14" xfId="0" applyFill="1" applyBorder="1" applyAlignment="1">
      <alignment horizontal="left" vertical="top" wrapText="1" indent="1"/>
    </xf>
    <xf numFmtId="0" fontId="0" fillId="6" borderId="17" xfId="0" applyFill="1" applyBorder="1" applyAlignment="1">
      <alignment horizontal="left" indent="1"/>
    </xf>
    <xf numFmtId="0" fontId="0" fillId="6" borderId="0" xfId="0" applyFill="1"/>
    <xf numFmtId="0" fontId="10" fillId="6" borderId="0" xfId="0" applyFont="1" applyFill="1"/>
    <xf numFmtId="0" fontId="0" fillId="6" borderId="10" xfId="0" applyFill="1" applyBorder="1"/>
    <xf numFmtId="0" fontId="0" fillId="6" borderId="11" xfId="0" applyFill="1" applyBorder="1"/>
    <xf numFmtId="0" fontId="0" fillId="6" borderId="12" xfId="0" applyFill="1" applyBorder="1"/>
    <xf numFmtId="0" fontId="0" fillId="6" borderId="13" xfId="0" applyFill="1" applyBorder="1"/>
    <xf numFmtId="0" fontId="0" fillId="6" borderId="0" xfId="0" applyFill="1" applyBorder="1"/>
    <xf numFmtId="0" fontId="0" fillId="6" borderId="14" xfId="0" applyFill="1" applyBorder="1"/>
    <xf numFmtId="0" fontId="0" fillId="6" borderId="15" xfId="0" applyFill="1" applyBorder="1"/>
    <xf numFmtId="0" fontId="0" fillId="6" borderId="16" xfId="0" applyFill="1" applyBorder="1"/>
    <xf numFmtId="0" fontId="0" fillId="6" borderId="17" xfId="0" applyFill="1" applyBorder="1"/>
    <xf numFmtId="164" fontId="11" fillId="0" borderId="3" xfId="1" applyNumberFormat="1" applyFont="1" applyFill="1" applyBorder="1" applyAlignment="1">
      <alignment horizontal="center" vertical="center"/>
    </xf>
    <xf numFmtId="164" fontId="8" fillId="0" borderId="3" xfId="1" applyNumberFormat="1" applyFont="1" applyFill="1" applyBorder="1" applyAlignment="1">
      <alignment horizontal="center" vertical="center"/>
    </xf>
    <xf numFmtId="164" fontId="11" fillId="0" borderId="3" xfId="0" applyNumberFormat="1" applyFont="1" applyFill="1" applyBorder="1" applyAlignment="1">
      <alignment horizontal="center"/>
    </xf>
    <xf numFmtId="164" fontId="7" fillId="0" borderId="3" xfId="3" applyNumberFormat="1" applyFont="1" applyFill="1" applyBorder="1" applyAlignment="1">
      <alignment horizontal="center" vertical="center"/>
    </xf>
    <xf numFmtId="164" fontId="11" fillId="0" borderId="3" xfId="3" applyNumberFormat="1" applyFont="1" applyFill="1" applyBorder="1" applyAlignment="1">
      <alignment horizontal="center" vertical="center"/>
    </xf>
    <xf numFmtId="164" fontId="11" fillId="0" borderId="3" xfId="5" applyNumberFormat="1" applyFont="1" applyFill="1" applyBorder="1" applyAlignment="1">
      <alignment horizontal="center" vertical="center"/>
    </xf>
    <xf numFmtId="2" fontId="11" fillId="0" borderId="3" xfId="1" applyNumberFormat="1" applyFont="1" applyFill="1" applyBorder="1" applyAlignment="1">
      <alignment horizontal="center" vertical="center"/>
    </xf>
    <xf numFmtId="0" fontId="16" fillId="6" borderId="10" xfId="0" applyFont="1" applyFill="1" applyBorder="1" applyAlignment="1">
      <alignment horizontal="center" vertical="center" wrapText="1"/>
    </xf>
    <xf numFmtId="0" fontId="16" fillId="6" borderId="11" xfId="0" applyFont="1" applyFill="1" applyBorder="1" applyAlignment="1">
      <alignment horizontal="center" vertical="center" wrapText="1"/>
    </xf>
    <xf numFmtId="0" fontId="16" fillId="6" borderId="12" xfId="0" applyFont="1" applyFill="1" applyBorder="1" applyAlignment="1">
      <alignment horizontal="center" vertical="center" wrapText="1"/>
    </xf>
    <xf numFmtId="0" fontId="16" fillId="6" borderId="13" xfId="0" applyFont="1" applyFill="1" applyBorder="1" applyAlignment="1">
      <alignment horizontal="center" vertical="center" wrapText="1"/>
    </xf>
    <xf numFmtId="0" fontId="16" fillId="6" borderId="0" xfId="0" applyFont="1" applyFill="1" applyBorder="1" applyAlignment="1">
      <alignment horizontal="center" vertical="center" wrapText="1"/>
    </xf>
    <xf numFmtId="0" fontId="16" fillId="6" borderId="14" xfId="0" applyFont="1" applyFill="1" applyBorder="1" applyAlignment="1">
      <alignment horizontal="center" vertical="center" wrapText="1"/>
    </xf>
    <xf numFmtId="0" fontId="16" fillId="6" borderId="15" xfId="0" applyFont="1" applyFill="1" applyBorder="1" applyAlignment="1">
      <alignment horizontal="center" vertical="center" wrapText="1"/>
    </xf>
    <xf numFmtId="0" fontId="16" fillId="6" borderId="16" xfId="0" applyFont="1" applyFill="1" applyBorder="1" applyAlignment="1">
      <alignment horizontal="center" vertical="center" wrapText="1"/>
    </xf>
    <xf numFmtId="0" fontId="16" fillId="6" borderId="1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2" fillId="5" borderId="7" xfId="0" applyFont="1" applyFill="1" applyBorder="1" applyAlignment="1">
      <alignment horizontal="center" vertical="center"/>
    </xf>
    <xf numFmtId="0" fontId="12" fillId="5" borderId="6" xfId="0" applyFont="1" applyFill="1" applyBorder="1" applyAlignment="1">
      <alignment horizontal="center" vertical="center"/>
    </xf>
    <xf numFmtId="0" fontId="13" fillId="5" borderId="4" xfId="0" applyFont="1" applyFill="1" applyBorder="1" applyAlignment="1">
      <alignment horizontal="center" vertical="center"/>
    </xf>
    <xf numFmtId="0" fontId="13" fillId="5" borderId="5" xfId="0" applyFont="1" applyFill="1" applyBorder="1" applyAlignment="1">
      <alignment horizontal="center" vertical="center"/>
    </xf>
    <xf numFmtId="0" fontId="12" fillId="5" borderId="4"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2" fillId="5" borderId="4" xfId="0" applyFont="1" applyFill="1" applyBorder="1" applyAlignment="1">
      <alignment horizontal="center" vertical="center"/>
    </xf>
    <xf numFmtId="0" fontId="12" fillId="5" borderId="7"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3" fillId="5" borderId="4" xfId="0" applyFont="1" applyFill="1" applyBorder="1" applyAlignment="1">
      <alignment horizontal="center" vertical="center" wrapText="1"/>
    </xf>
    <xf numFmtId="0" fontId="13" fillId="5" borderId="5" xfId="0" applyFont="1" applyFill="1" applyBorder="1" applyAlignment="1">
      <alignment horizontal="center" vertical="center" wrapText="1"/>
    </xf>
    <xf numFmtId="0" fontId="13" fillId="5" borderId="6"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5" fillId="6" borderId="0" xfId="0" applyFont="1" applyFill="1" applyBorder="1" applyAlignment="1">
      <alignment horizontal="center" vertical="center" textRotation="90"/>
    </xf>
    <xf numFmtId="0" fontId="15" fillId="6" borderId="0" xfId="0" applyFont="1" applyFill="1" applyBorder="1" applyAlignment="1">
      <alignment horizontal="center" vertical="center"/>
    </xf>
    <xf numFmtId="0" fontId="0" fillId="6" borderId="10" xfId="0" applyFill="1" applyBorder="1" applyAlignment="1">
      <alignment horizontal="left" vertical="top" wrapText="1" indent="1"/>
    </xf>
    <xf numFmtId="0" fontId="0" fillId="6" borderId="11" xfId="0" applyFill="1" applyBorder="1" applyAlignment="1">
      <alignment horizontal="left" vertical="top" wrapText="1" indent="1"/>
    </xf>
    <xf numFmtId="0" fontId="0" fillId="6" borderId="13" xfId="0" applyFill="1" applyBorder="1" applyAlignment="1">
      <alignment horizontal="left" vertical="top" wrapText="1" indent="1"/>
    </xf>
    <xf numFmtId="0" fontId="0" fillId="6" borderId="0" xfId="0" applyFill="1" applyBorder="1" applyAlignment="1">
      <alignment horizontal="left" vertical="top" wrapText="1" indent="1"/>
    </xf>
    <xf numFmtId="0" fontId="0" fillId="6" borderId="15" xfId="0" applyFill="1" applyBorder="1" applyAlignment="1">
      <alignment horizontal="left" vertical="top" wrapText="1" indent="1"/>
    </xf>
    <xf numFmtId="0" fontId="0" fillId="6" borderId="16" xfId="0" applyFill="1" applyBorder="1" applyAlignment="1">
      <alignment horizontal="left" vertical="top" wrapText="1" indent="1"/>
    </xf>
  </cellXfs>
  <cellStyles count="48">
    <cellStyle name="Normal" xfId="0" builtinId="0"/>
    <cellStyle name="Normal 100" xfId="19"/>
    <cellStyle name="Normal 101" xfId="29"/>
    <cellStyle name="Normal 102" xfId="42"/>
    <cellStyle name="Normal 103" xfId="26"/>
    <cellStyle name="Normal 104" xfId="45"/>
    <cellStyle name="Normal 106" xfId="14"/>
    <cellStyle name="Normal 107" xfId="23"/>
    <cellStyle name="Normal 108" xfId="35"/>
    <cellStyle name="Normal 109" xfId="38"/>
    <cellStyle name="Normal 110" xfId="13"/>
    <cellStyle name="Normal 111" xfId="30"/>
    <cellStyle name="Normal 112" xfId="27"/>
    <cellStyle name="Normal 113" xfId="15"/>
    <cellStyle name="Normal 114" xfId="16"/>
    <cellStyle name="Normal 115" xfId="20"/>
    <cellStyle name="Normal 116" xfId="22"/>
    <cellStyle name="Normal 117" xfId="25"/>
    <cellStyle name="Normal 118" xfId="32"/>
    <cellStyle name="Normal 119" xfId="37"/>
    <cellStyle name="Normal 120" xfId="44"/>
    <cellStyle name="Normal 121" xfId="33"/>
    <cellStyle name="Normal 122" xfId="34"/>
    <cellStyle name="Normal 123" xfId="24"/>
    <cellStyle name="Normal 124" xfId="39"/>
    <cellStyle name="Normal 125" xfId="31"/>
    <cellStyle name="Normal 126" xfId="41"/>
    <cellStyle name="Normal 127" xfId="11"/>
    <cellStyle name="Normal 128" xfId="36"/>
    <cellStyle name="Normal 129" xfId="40"/>
    <cellStyle name="Normal 130" xfId="18"/>
    <cellStyle name="Normal 131" xfId="46"/>
    <cellStyle name="Normal 132" xfId="17"/>
    <cellStyle name="Normal 133" xfId="28"/>
    <cellStyle name="Normal 134" xfId="12"/>
    <cellStyle name="Normal 136" xfId="47"/>
    <cellStyle name="Normal 2" xfId="1"/>
    <cellStyle name="Normal 2 2" xfId="3"/>
    <cellStyle name="Normal 2 3" xfId="4"/>
    <cellStyle name="Normal 2 90" xfId="8"/>
    <cellStyle name="Normal 3" xfId="5"/>
    <cellStyle name="Normal 4" xfId="9"/>
    <cellStyle name="Normal 5" xfId="6"/>
    <cellStyle name="Normal 91" xfId="7"/>
    <cellStyle name="Normal 93" xfId="10"/>
    <cellStyle name="Normal 98" xfId="21"/>
    <cellStyle name="Normal 99" xfId="43"/>
    <cellStyle name="Normal_REG04fin" xfId="2"/>
  </cellStyles>
  <dxfs count="9">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xPr>
        <a:bodyPr/>
        <a:lstStyle/>
        <a:p>
          <a:pPr>
            <a:defRPr sz="2400"/>
          </a:pPr>
          <a:endParaRPr lang="es-CL"/>
        </a:p>
      </c:txPr>
    </c:title>
    <c:autoTitleDeleted val="0"/>
    <c:plotArea>
      <c:layout/>
      <c:barChart>
        <c:barDir val="col"/>
        <c:grouping val="clustered"/>
        <c:varyColors val="0"/>
        <c:ser>
          <c:idx val="0"/>
          <c:order val="0"/>
          <c:tx>
            <c:strRef>
              <c:f>Análisis!$C$263</c:f>
              <c:strCache>
                <c:ptCount val="1"/>
                <c:pt idx="0">
                  <c:v>Puerto Varas</c:v>
                </c:pt>
              </c:strCache>
            </c:strRef>
          </c:tx>
          <c:invertIfNegative val="0"/>
          <c:cat>
            <c:strRef>
              <c:f>Análisis!$C$264:$L$264</c:f>
              <c:strCache>
                <c:ptCount val="10"/>
                <c:pt idx="0">
                  <c:v>Verano 2013</c:v>
                </c:pt>
                <c:pt idx="1">
                  <c:v>Invierno 2013</c:v>
                </c:pt>
                <c:pt idx="2">
                  <c:v>Verano 2014</c:v>
                </c:pt>
                <c:pt idx="3">
                  <c:v>Invierno 2014</c:v>
                </c:pt>
                <c:pt idx="4">
                  <c:v>Verano 2015</c:v>
                </c:pt>
                <c:pt idx="5">
                  <c:v>Invierno 2015</c:v>
                </c:pt>
                <c:pt idx="6">
                  <c:v>Verano 2016</c:v>
                </c:pt>
                <c:pt idx="7">
                  <c:v>Invierno 2016</c:v>
                </c:pt>
                <c:pt idx="8">
                  <c:v>Verano 2017</c:v>
                </c:pt>
                <c:pt idx="9">
                  <c:v>Invierno 2017</c:v>
                </c:pt>
              </c:strCache>
            </c:strRef>
          </c:cat>
          <c:val>
            <c:numRef>
              <c:f>Análisis!$C$265:$L$265</c:f>
              <c:numCache>
                <c:formatCode>0.00</c:formatCode>
                <c:ptCount val="10"/>
                <c:pt idx="0">
                  <c:v>6.0000000000000009</c:v>
                </c:pt>
                <c:pt idx="1">
                  <c:v>5.6230000000000002</c:v>
                </c:pt>
                <c:pt idx="2">
                  <c:v>2</c:v>
                </c:pt>
                <c:pt idx="3">
                  <c:v>2</c:v>
                </c:pt>
                <c:pt idx="4">
                  <c:v>4.7944333214158004</c:v>
                </c:pt>
                <c:pt idx="5">
                  <c:v>0</c:v>
                </c:pt>
                <c:pt idx="6">
                  <c:v>2</c:v>
                </c:pt>
                <c:pt idx="7">
                  <c:v>2</c:v>
                </c:pt>
                <c:pt idx="8">
                  <c:v>3.0000000000000004</c:v>
                </c:pt>
                <c:pt idx="9">
                  <c:v>3</c:v>
                </c:pt>
              </c:numCache>
            </c:numRef>
          </c:val>
        </c:ser>
        <c:dLbls>
          <c:showLegendKey val="0"/>
          <c:showVal val="0"/>
          <c:showCatName val="0"/>
          <c:showSerName val="0"/>
          <c:showPercent val="0"/>
          <c:showBubbleSize val="0"/>
        </c:dLbls>
        <c:gapWidth val="150"/>
        <c:axId val="216350224"/>
        <c:axId val="216348264"/>
      </c:barChart>
      <c:catAx>
        <c:axId val="216350224"/>
        <c:scaling>
          <c:orientation val="minMax"/>
        </c:scaling>
        <c:delete val="0"/>
        <c:axPos val="b"/>
        <c:numFmt formatCode="General" sourceLinked="0"/>
        <c:majorTickMark val="out"/>
        <c:minorTickMark val="none"/>
        <c:tickLblPos val="nextTo"/>
        <c:crossAx val="216348264"/>
        <c:crosses val="autoZero"/>
        <c:auto val="1"/>
        <c:lblAlgn val="ctr"/>
        <c:lblOffset val="100"/>
        <c:noMultiLvlLbl val="0"/>
      </c:catAx>
      <c:valAx>
        <c:axId val="216348264"/>
        <c:scaling>
          <c:orientation val="minMax"/>
        </c:scaling>
        <c:delete val="0"/>
        <c:axPos val="l"/>
        <c:numFmt formatCode="0.00" sourceLinked="1"/>
        <c:majorTickMark val="out"/>
        <c:minorTickMark val="none"/>
        <c:tickLblPos val="nextTo"/>
        <c:crossAx val="216350224"/>
        <c:crosses val="autoZero"/>
        <c:crossBetween val="between"/>
      </c:valAx>
    </c:plotArea>
    <c:plotVisOnly val="1"/>
    <c:dispBlanksAs val="gap"/>
    <c:showDLblsOverMax val="0"/>
  </c:chart>
  <c:spPr>
    <a:ln>
      <a:noFill/>
    </a:ln>
  </c:spPr>
  <c:printSettings>
    <c:headerFooter/>
    <c:pageMargins b="0.75" l="0.7" r="0.7" t="0.75" header="0.3" footer="0.3"/>
    <c:pageSetup/>
  </c:printSettings>
</c:chartSpace>
</file>

<file path=xl/ctrlProps/ctrlProp1.xml><?xml version="1.0" encoding="utf-8"?>
<formControlPr xmlns="http://schemas.microsoft.com/office/spreadsheetml/2009/9/main" objectType="Drop" dropStyle="combo" dx="16" fmlaLink="Análisis!$C$254" fmlaRange="Análisis!$C$257:$C$260" noThreeD="1" sel="3" val="0"/>
</file>

<file path=xl/ctrlProps/ctrlProp2.xml><?xml version="1.0" encoding="utf-8"?>
<formControlPr xmlns="http://schemas.microsoft.com/office/spreadsheetml/2009/9/main" objectType="Drop" dropStyle="combo" dx="16" fmlaLink="Análisis!$C$253" fmlaRange="Análisis!$B$239:$B$249" noThreeD="1" sel="7" val="3"/>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514350</xdr:colOff>
          <xdr:row>13</xdr:row>
          <xdr:rowOff>171450</xdr:rowOff>
        </xdr:from>
        <xdr:to>
          <xdr:col>5</xdr:col>
          <xdr:colOff>66675</xdr:colOff>
          <xdr:row>15</xdr:row>
          <xdr:rowOff>76200</xdr:rowOff>
        </xdr:to>
        <xdr:sp macro="" textlink="">
          <xdr:nvSpPr>
            <xdr:cNvPr id="3074" name="Drop Down 2" hidden="1">
              <a:extLst>
                <a:ext uri="{63B3BB69-23CF-44E3-9099-C40C66FF867C}">
                  <a14:compatExt spid="_x0000_s3074"/>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504825</xdr:colOff>
          <xdr:row>15</xdr:row>
          <xdr:rowOff>152400</xdr:rowOff>
        </xdr:from>
        <xdr:to>
          <xdr:col>5</xdr:col>
          <xdr:colOff>57150</xdr:colOff>
          <xdr:row>17</xdr:row>
          <xdr:rowOff>57150</xdr:rowOff>
        </xdr:to>
        <xdr:sp macro="" textlink="">
          <xdr:nvSpPr>
            <xdr:cNvPr id="3075" name="Drop Down 3" hidden="1">
              <a:extLst>
                <a:ext uri="{63B3BB69-23CF-44E3-9099-C40C66FF867C}">
                  <a14:compatExt spid="_x0000_s307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11</xdr:col>
      <xdr:colOff>247649</xdr:colOff>
      <xdr:row>1</xdr:row>
      <xdr:rowOff>190499</xdr:rowOff>
    </xdr:from>
    <xdr:to>
      <xdr:col>44</xdr:col>
      <xdr:colOff>9524</xdr:colOff>
      <xdr:row>27</xdr:row>
      <xdr:rowOff>9524</xdr:rowOff>
    </xdr:to>
    <xdr:graphicFrame macro="">
      <xdr:nvGraphicFramePr>
        <xdr:cNvPr id="7" name="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94"/>
  <sheetViews>
    <sheetView topLeftCell="A124" workbookViewId="0">
      <selection activeCell="I22" sqref="I22"/>
    </sheetView>
  </sheetViews>
  <sheetFormatPr baseColWidth="10" defaultColWidth="0" defaultRowHeight="15" zeroHeight="1" x14ac:dyDescent="0.25"/>
  <cols>
    <col min="1" max="1" width="2.7109375" style="61" customWidth="1"/>
    <col min="2" max="2" width="12.140625" style="30" bestFit="1" customWidth="1"/>
    <col min="3" max="7" width="11.42578125" style="30" customWidth="1"/>
    <col min="8" max="8" width="17.140625" style="30" customWidth="1"/>
    <col min="9" max="11" width="11.42578125" style="30" customWidth="1"/>
    <col min="12" max="12" width="16.42578125" style="30" customWidth="1"/>
    <col min="13" max="16" width="11.42578125" style="30" customWidth="1"/>
    <col min="17" max="17" width="11.42578125" style="61" customWidth="1"/>
    <col min="18" max="20" width="0" style="61" hidden="1" customWidth="1"/>
    <col min="21" max="23" width="0" hidden="1" customWidth="1"/>
    <col min="24" max="16384" width="11.42578125" hidden="1"/>
  </cols>
  <sheetData>
    <row r="1" spans="1:21" s="57" customFormat="1" x14ac:dyDescent="0.25">
      <c r="A1" s="61"/>
      <c r="B1" s="62"/>
      <c r="C1" s="62"/>
      <c r="D1" s="62"/>
      <c r="E1" s="62"/>
      <c r="F1" s="62"/>
      <c r="G1" s="62"/>
      <c r="H1" s="62"/>
      <c r="I1" s="62"/>
      <c r="J1" s="62"/>
      <c r="K1" s="62"/>
      <c r="L1" s="62"/>
      <c r="M1" s="62"/>
      <c r="N1" s="62"/>
      <c r="O1" s="62"/>
      <c r="P1" s="62"/>
      <c r="Q1" s="61"/>
      <c r="R1" s="61"/>
      <c r="S1" s="61"/>
      <c r="T1" s="61"/>
    </row>
    <row r="2" spans="1:21" s="57" customFormat="1" x14ac:dyDescent="0.25">
      <c r="A2" s="61"/>
      <c r="B2" s="62"/>
      <c r="C2" s="62"/>
      <c r="D2" s="62"/>
      <c r="E2" s="62"/>
      <c r="F2" s="62"/>
      <c r="G2" s="62"/>
      <c r="H2" s="62"/>
      <c r="I2" s="62"/>
      <c r="J2" s="62"/>
      <c r="K2" s="62"/>
      <c r="L2" s="62"/>
      <c r="M2" s="62"/>
      <c r="N2" s="62"/>
      <c r="O2" s="62"/>
      <c r="P2" s="62"/>
      <c r="Q2" s="61"/>
      <c r="R2" s="61"/>
      <c r="S2" s="61"/>
      <c r="T2" s="61"/>
    </row>
    <row r="3" spans="1:21" s="57" customFormat="1" ht="15" customHeight="1" x14ac:dyDescent="0.25">
      <c r="A3" s="61"/>
      <c r="B3" s="62"/>
      <c r="C3" s="79" t="s">
        <v>58</v>
      </c>
      <c r="D3" s="80"/>
      <c r="E3" s="80"/>
      <c r="F3" s="80"/>
      <c r="G3" s="80"/>
      <c r="H3" s="80"/>
      <c r="I3" s="80"/>
      <c r="J3" s="80"/>
      <c r="K3" s="80"/>
      <c r="L3" s="80"/>
      <c r="M3" s="80"/>
      <c r="N3" s="80"/>
      <c r="O3" s="81"/>
      <c r="P3" s="62"/>
      <c r="Q3" s="61"/>
      <c r="R3" s="61"/>
      <c r="S3" s="61"/>
      <c r="T3" s="61"/>
    </row>
    <row r="4" spans="1:21" s="57" customFormat="1" ht="15" customHeight="1" x14ac:dyDescent="0.25">
      <c r="A4" s="61"/>
      <c r="B4" s="62"/>
      <c r="C4" s="82"/>
      <c r="D4" s="83"/>
      <c r="E4" s="83"/>
      <c r="F4" s="83"/>
      <c r="G4" s="83"/>
      <c r="H4" s="83"/>
      <c r="I4" s="83"/>
      <c r="J4" s="83"/>
      <c r="K4" s="83"/>
      <c r="L4" s="83"/>
      <c r="M4" s="83"/>
      <c r="N4" s="83"/>
      <c r="O4" s="84"/>
      <c r="P4" s="62"/>
      <c r="Q4" s="61"/>
      <c r="R4" s="61"/>
      <c r="S4" s="61"/>
      <c r="T4" s="61"/>
    </row>
    <row r="5" spans="1:21" s="57" customFormat="1" ht="15" customHeight="1" x14ac:dyDescent="0.25">
      <c r="A5" s="61"/>
      <c r="B5" s="62"/>
      <c r="C5" s="82"/>
      <c r="D5" s="83"/>
      <c r="E5" s="83"/>
      <c r="F5" s="83"/>
      <c r="G5" s="83"/>
      <c r="H5" s="83"/>
      <c r="I5" s="83"/>
      <c r="J5" s="83"/>
      <c r="K5" s="83"/>
      <c r="L5" s="83"/>
      <c r="M5" s="83"/>
      <c r="N5" s="83"/>
      <c r="O5" s="84"/>
      <c r="P5" s="62"/>
      <c r="Q5" s="61"/>
      <c r="R5" s="61"/>
      <c r="S5" s="61"/>
      <c r="T5" s="61"/>
    </row>
    <row r="6" spans="1:21" s="57" customFormat="1" ht="15" customHeight="1" x14ac:dyDescent="0.25">
      <c r="A6" s="61"/>
      <c r="B6" s="62"/>
      <c r="C6" s="82"/>
      <c r="D6" s="83"/>
      <c r="E6" s="83"/>
      <c r="F6" s="83"/>
      <c r="G6" s="83"/>
      <c r="H6" s="83"/>
      <c r="I6" s="83"/>
      <c r="J6" s="83"/>
      <c r="K6" s="83"/>
      <c r="L6" s="83"/>
      <c r="M6" s="83"/>
      <c r="N6" s="83"/>
      <c r="O6" s="84"/>
      <c r="P6" s="62"/>
      <c r="Q6" s="61"/>
      <c r="R6" s="61"/>
      <c r="S6" s="61"/>
      <c r="T6" s="61"/>
    </row>
    <row r="7" spans="1:21" s="57" customFormat="1" ht="15" customHeight="1" x14ac:dyDescent="0.25">
      <c r="A7" s="61"/>
      <c r="B7" s="62"/>
      <c r="C7" s="82"/>
      <c r="D7" s="83"/>
      <c r="E7" s="83"/>
      <c r="F7" s="83"/>
      <c r="G7" s="83"/>
      <c r="H7" s="83"/>
      <c r="I7" s="83"/>
      <c r="J7" s="83"/>
      <c r="K7" s="83"/>
      <c r="L7" s="83"/>
      <c r="M7" s="83"/>
      <c r="N7" s="83"/>
      <c r="O7" s="84"/>
      <c r="P7" s="62"/>
      <c r="Q7" s="61"/>
      <c r="R7" s="61"/>
      <c r="S7" s="61"/>
      <c r="T7" s="61"/>
    </row>
    <row r="8" spans="1:21" s="57" customFormat="1" ht="18.75" customHeight="1" x14ac:dyDescent="0.25">
      <c r="A8" s="61"/>
      <c r="B8" s="62"/>
      <c r="C8" s="82"/>
      <c r="D8" s="83"/>
      <c r="E8" s="83"/>
      <c r="F8" s="83"/>
      <c r="G8" s="83"/>
      <c r="H8" s="83"/>
      <c r="I8" s="83"/>
      <c r="J8" s="83"/>
      <c r="K8" s="83"/>
      <c r="L8" s="83"/>
      <c r="M8" s="83"/>
      <c r="N8" s="83"/>
      <c r="O8" s="84"/>
      <c r="P8" s="62"/>
      <c r="Q8" s="61"/>
      <c r="R8" s="61"/>
      <c r="S8" s="61"/>
      <c r="T8" s="61"/>
    </row>
    <row r="9" spans="1:21" s="57" customFormat="1" ht="18.75" customHeight="1" x14ac:dyDescent="0.25">
      <c r="A9" s="61"/>
      <c r="B9" s="62"/>
      <c r="C9" s="85"/>
      <c r="D9" s="86"/>
      <c r="E9" s="86"/>
      <c r="F9" s="86"/>
      <c r="G9" s="86"/>
      <c r="H9" s="86"/>
      <c r="I9" s="86"/>
      <c r="J9" s="86"/>
      <c r="K9" s="86"/>
      <c r="L9" s="86"/>
      <c r="M9" s="86"/>
      <c r="N9" s="86"/>
      <c r="O9" s="87"/>
      <c r="P9" s="62"/>
      <c r="Q9" s="61"/>
      <c r="R9" s="61"/>
      <c r="S9" s="61"/>
      <c r="T9" s="61"/>
    </row>
    <row r="10" spans="1:21" s="57" customFormat="1" x14ac:dyDescent="0.25">
      <c r="A10" s="61"/>
      <c r="B10" s="62"/>
      <c r="C10" s="62"/>
      <c r="D10" s="62"/>
      <c r="E10" s="62"/>
      <c r="F10" s="62"/>
      <c r="G10" s="62"/>
      <c r="H10" s="62"/>
      <c r="I10" s="62"/>
      <c r="J10" s="62"/>
      <c r="K10" s="62"/>
      <c r="L10" s="62"/>
      <c r="M10" s="62"/>
      <c r="N10" s="62"/>
      <c r="O10" s="62"/>
      <c r="P10" s="62"/>
      <c r="Q10" s="61"/>
      <c r="R10" s="61"/>
      <c r="S10" s="61"/>
      <c r="T10" s="61"/>
    </row>
    <row r="11" spans="1:21" s="57" customFormat="1" x14ac:dyDescent="0.25">
      <c r="A11" s="61"/>
      <c r="B11" s="62"/>
      <c r="C11" s="62"/>
      <c r="D11" s="62"/>
      <c r="E11" s="62"/>
      <c r="F11" s="62"/>
      <c r="G11" s="62"/>
      <c r="H11" s="62"/>
      <c r="I11" s="62"/>
      <c r="J11" s="62"/>
      <c r="K11" s="62"/>
      <c r="L11" s="62"/>
      <c r="M11" s="62"/>
      <c r="N11" s="62"/>
      <c r="O11" s="62"/>
      <c r="P11" s="62"/>
      <c r="Q11" s="61"/>
      <c r="R11" s="61"/>
      <c r="S11" s="61"/>
      <c r="T11" s="61"/>
    </row>
    <row r="12" spans="1:21" ht="24" x14ac:dyDescent="0.25">
      <c r="B12" s="23" t="s">
        <v>59</v>
      </c>
      <c r="C12" s="24" t="s">
        <v>1</v>
      </c>
      <c r="D12" s="25" t="s">
        <v>2</v>
      </c>
      <c r="E12" s="25" t="s">
        <v>3</v>
      </c>
      <c r="F12" s="26" t="s">
        <v>5</v>
      </c>
      <c r="G12" s="27" t="s">
        <v>6</v>
      </c>
      <c r="H12" s="28" t="s">
        <v>7</v>
      </c>
      <c r="I12" s="26" t="s">
        <v>8</v>
      </c>
      <c r="J12" s="26" t="s">
        <v>9</v>
      </c>
      <c r="K12" s="29" t="s">
        <v>14</v>
      </c>
      <c r="L12" s="29" t="s">
        <v>10</v>
      </c>
      <c r="M12" s="27" t="s">
        <v>4</v>
      </c>
      <c r="N12" s="24" t="s">
        <v>11</v>
      </c>
      <c r="O12" s="24" t="s">
        <v>13</v>
      </c>
      <c r="P12" s="24" t="s">
        <v>12</v>
      </c>
    </row>
    <row r="13" spans="1:21" x14ac:dyDescent="0.25">
      <c r="B13" s="2" t="s">
        <v>20</v>
      </c>
      <c r="C13" s="2" t="s">
        <v>16</v>
      </c>
      <c r="D13" s="3">
        <v>2013</v>
      </c>
      <c r="E13" s="4" t="s">
        <v>17</v>
      </c>
      <c r="F13" s="5">
        <v>89.7</v>
      </c>
      <c r="G13" s="5">
        <v>7.67</v>
      </c>
      <c r="H13" s="5">
        <v>9.17</v>
      </c>
      <c r="I13" s="16">
        <v>98.1</v>
      </c>
      <c r="J13" s="6">
        <v>0</v>
      </c>
      <c r="K13" s="38">
        <v>4.3</v>
      </c>
      <c r="L13" s="72">
        <v>6</v>
      </c>
      <c r="M13" s="6">
        <v>20.5</v>
      </c>
      <c r="N13" s="13" t="s">
        <v>19</v>
      </c>
      <c r="O13" s="13" t="s">
        <v>19</v>
      </c>
      <c r="P13" s="13" t="s">
        <v>19</v>
      </c>
      <c r="U13" s="51"/>
    </row>
    <row r="14" spans="1:21" x14ac:dyDescent="0.25">
      <c r="B14" s="2" t="s">
        <v>20</v>
      </c>
      <c r="C14" s="2">
        <v>15</v>
      </c>
      <c r="D14" s="3">
        <v>2013</v>
      </c>
      <c r="E14" s="4" t="s">
        <v>17</v>
      </c>
      <c r="F14" s="5">
        <v>89.6</v>
      </c>
      <c r="G14" s="5">
        <v>7.7</v>
      </c>
      <c r="H14" s="5">
        <v>8.86</v>
      </c>
      <c r="I14" s="16">
        <v>104.3</v>
      </c>
      <c r="J14" s="6">
        <v>0</v>
      </c>
      <c r="K14" s="78">
        <v>0.2</v>
      </c>
      <c r="L14" s="72">
        <v>6</v>
      </c>
      <c r="M14" s="6">
        <v>20.5</v>
      </c>
      <c r="N14" s="13" t="s">
        <v>19</v>
      </c>
      <c r="O14" s="13" t="s">
        <v>19</v>
      </c>
      <c r="P14" s="13" t="s">
        <v>19</v>
      </c>
      <c r="U14" s="51"/>
    </row>
    <row r="15" spans="1:21" x14ac:dyDescent="0.25">
      <c r="B15" s="2" t="s">
        <v>20</v>
      </c>
      <c r="C15" s="22">
        <v>30</v>
      </c>
      <c r="D15" s="3">
        <v>2013</v>
      </c>
      <c r="E15" s="4" t="s">
        <v>17</v>
      </c>
      <c r="F15" s="5">
        <v>89.3</v>
      </c>
      <c r="G15" s="5">
        <v>7.65</v>
      </c>
      <c r="H15" s="5">
        <v>9.57</v>
      </c>
      <c r="I15" s="16">
        <v>100.4</v>
      </c>
      <c r="J15" s="6">
        <v>0</v>
      </c>
      <c r="K15" s="38">
        <v>2.1</v>
      </c>
      <c r="L15" s="72">
        <v>6</v>
      </c>
      <c r="M15" s="6">
        <v>20.5</v>
      </c>
      <c r="N15" s="13" t="s">
        <v>19</v>
      </c>
      <c r="O15" s="13" t="s">
        <v>19</v>
      </c>
      <c r="P15" s="13" t="s">
        <v>19</v>
      </c>
      <c r="U15" s="51"/>
    </row>
    <row r="16" spans="1:21" x14ac:dyDescent="0.25">
      <c r="B16" s="2" t="s">
        <v>20</v>
      </c>
      <c r="C16" s="22">
        <v>50</v>
      </c>
      <c r="D16" s="3">
        <v>2013</v>
      </c>
      <c r="E16" s="4" t="s">
        <v>17</v>
      </c>
      <c r="F16" s="5">
        <v>88.6</v>
      </c>
      <c r="G16" s="5">
        <v>7.47</v>
      </c>
      <c r="H16" s="5">
        <v>10.33</v>
      </c>
      <c r="I16" s="16">
        <v>97.5</v>
      </c>
      <c r="J16" s="6">
        <v>0</v>
      </c>
      <c r="K16" s="38">
        <v>2.1</v>
      </c>
      <c r="L16" s="72">
        <v>6</v>
      </c>
      <c r="M16" s="6">
        <v>20.5</v>
      </c>
      <c r="N16" s="13" t="s">
        <v>19</v>
      </c>
      <c r="O16" s="13" t="s">
        <v>19</v>
      </c>
      <c r="P16" s="13" t="s">
        <v>19</v>
      </c>
      <c r="U16" s="51"/>
    </row>
    <row r="17" spans="2:21" x14ac:dyDescent="0.25">
      <c r="B17" s="2" t="s">
        <v>20</v>
      </c>
      <c r="C17" s="22">
        <v>80</v>
      </c>
      <c r="D17" s="3">
        <v>2013</v>
      </c>
      <c r="E17" s="4" t="s">
        <v>17</v>
      </c>
      <c r="F17" s="5">
        <v>88.1</v>
      </c>
      <c r="G17" s="5">
        <v>7.14</v>
      </c>
      <c r="H17" s="5">
        <v>10.029999999999999</v>
      </c>
      <c r="I17" s="16">
        <v>90.4</v>
      </c>
      <c r="J17" s="6">
        <v>0</v>
      </c>
      <c r="K17" s="78">
        <v>0.2</v>
      </c>
      <c r="L17" s="72">
        <v>6</v>
      </c>
      <c r="M17" s="6">
        <v>20.5</v>
      </c>
      <c r="N17" s="13" t="s">
        <v>19</v>
      </c>
      <c r="O17" s="13" t="s">
        <v>19</v>
      </c>
      <c r="P17" s="13" t="s">
        <v>19</v>
      </c>
      <c r="U17" s="51"/>
    </row>
    <row r="18" spans="2:21" x14ac:dyDescent="0.25">
      <c r="B18" s="2" t="s">
        <v>20</v>
      </c>
      <c r="C18" s="2">
        <v>100</v>
      </c>
      <c r="D18" s="3">
        <v>2013</v>
      </c>
      <c r="E18" s="4" t="s">
        <v>17</v>
      </c>
      <c r="F18" s="5">
        <v>88.1</v>
      </c>
      <c r="G18" s="5">
        <v>7.04</v>
      </c>
      <c r="H18" s="5">
        <v>9.92</v>
      </c>
      <c r="I18" s="16">
        <v>89.4</v>
      </c>
      <c r="J18" s="6">
        <v>0</v>
      </c>
      <c r="K18" s="38">
        <v>2.1</v>
      </c>
      <c r="L18" s="72">
        <v>6</v>
      </c>
      <c r="M18" s="6">
        <v>20.5</v>
      </c>
      <c r="N18" s="13" t="s">
        <v>19</v>
      </c>
      <c r="O18" s="13" t="s">
        <v>19</v>
      </c>
      <c r="P18" s="13" t="s">
        <v>19</v>
      </c>
      <c r="U18" s="51"/>
    </row>
    <row r="19" spans="2:21" x14ac:dyDescent="0.25">
      <c r="B19" s="2" t="s">
        <v>20</v>
      </c>
      <c r="C19" s="2" t="s">
        <v>16</v>
      </c>
      <c r="D19" s="3">
        <v>2013</v>
      </c>
      <c r="E19" s="7" t="s">
        <v>18</v>
      </c>
      <c r="F19" s="5">
        <v>83.2</v>
      </c>
      <c r="G19" s="5">
        <v>8.25</v>
      </c>
      <c r="H19" s="5">
        <v>11.14</v>
      </c>
      <c r="I19" s="16">
        <v>100.9</v>
      </c>
      <c r="J19" s="6">
        <v>0</v>
      </c>
      <c r="K19" s="78">
        <v>0.5</v>
      </c>
      <c r="L19" s="72">
        <v>2</v>
      </c>
      <c r="M19" s="73">
        <v>12</v>
      </c>
      <c r="N19" s="13" t="s">
        <v>19</v>
      </c>
      <c r="O19" s="13" t="s">
        <v>19</v>
      </c>
      <c r="P19" s="13" t="s">
        <v>19</v>
      </c>
      <c r="U19" s="51"/>
    </row>
    <row r="20" spans="2:21" x14ac:dyDescent="0.25">
      <c r="B20" s="2" t="s">
        <v>20</v>
      </c>
      <c r="C20" s="2">
        <v>15</v>
      </c>
      <c r="D20" s="3">
        <v>2013</v>
      </c>
      <c r="E20" s="7" t="s">
        <v>18</v>
      </c>
      <c r="F20" s="5">
        <v>83.4</v>
      </c>
      <c r="G20" s="5">
        <v>8.32</v>
      </c>
      <c r="H20" s="5">
        <v>10.93</v>
      </c>
      <c r="I20" s="16">
        <v>98.1</v>
      </c>
      <c r="J20" s="6">
        <v>0</v>
      </c>
      <c r="K20" s="78">
        <v>0.5</v>
      </c>
      <c r="L20" s="73">
        <v>5</v>
      </c>
      <c r="M20" s="73">
        <v>12</v>
      </c>
      <c r="N20" s="13" t="s">
        <v>19</v>
      </c>
      <c r="O20" s="13" t="s">
        <v>19</v>
      </c>
      <c r="P20" s="13" t="s">
        <v>19</v>
      </c>
      <c r="U20" s="51"/>
    </row>
    <row r="21" spans="2:21" x14ac:dyDescent="0.25">
      <c r="B21" s="2" t="s">
        <v>20</v>
      </c>
      <c r="C21" s="22">
        <v>30</v>
      </c>
      <c r="D21" s="3">
        <v>2013</v>
      </c>
      <c r="E21" s="7" t="s">
        <v>18</v>
      </c>
      <c r="F21" s="5">
        <v>83.4</v>
      </c>
      <c r="G21" s="5">
        <v>8.19</v>
      </c>
      <c r="H21" s="5">
        <v>10.64</v>
      </c>
      <c r="I21" s="16">
        <v>95.6</v>
      </c>
      <c r="J21" s="6">
        <v>0</v>
      </c>
      <c r="K21" s="78">
        <v>0.5</v>
      </c>
      <c r="L21" s="73">
        <v>3</v>
      </c>
      <c r="M21" s="73">
        <v>12</v>
      </c>
      <c r="N21" s="13" t="s">
        <v>19</v>
      </c>
      <c r="O21" s="13" t="s">
        <v>19</v>
      </c>
      <c r="P21" s="13" t="s">
        <v>19</v>
      </c>
      <c r="U21" s="51"/>
    </row>
    <row r="22" spans="2:21" x14ac:dyDescent="0.25">
      <c r="B22" s="2" t="s">
        <v>20</v>
      </c>
      <c r="C22" s="2" t="s">
        <v>16</v>
      </c>
      <c r="D22" s="3">
        <v>2014</v>
      </c>
      <c r="E22" s="4" t="s">
        <v>17</v>
      </c>
      <c r="F22" s="8">
        <v>79.5</v>
      </c>
      <c r="G22" s="9">
        <v>7.65</v>
      </c>
      <c r="H22" s="9">
        <v>9.68</v>
      </c>
      <c r="I22" s="8">
        <v>100.2</v>
      </c>
      <c r="J22" s="13" t="s">
        <v>19</v>
      </c>
      <c r="K22" s="78">
        <v>0.5</v>
      </c>
      <c r="L22" s="6">
        <v>5</v>
      </c>
      <c r="M22" s="11">
        <v>22</v>
      </c>
      <c r="N22" s="33">
        <v>0.01</v>
      </c>
      <c r="O22" s="31" t="s">
        <v>24</v>
      </c>
      <c r="P22" s="8">
        <v>0.37649999999999995</v>
      </c>
      <c r="U22" s="51"/>
    </row>
    <row r="23" spans="2:21" x14ac:dyDescent="0.25">
      <c r="B23" s="2" t="s">
        <v>20</v>
      </c>
      <c r="C23" s="2">
        <v>15</v>
      </c>
      <c r="D23" s="3">
        <v>2014</v>
      </c>
      <c r="E23" s="4" t="s">
        <v>17</v>
      </c>
      <c r="F23" s="8">
        <v>79.5</v>
      </c>
      <c r="G23" s="9">
        <v>7.81</v>
      </c>
      <c r="H23" s="9">
        <v>10.34</v>
      </c>
      <c r="I23" s="8">
        <v>107</v>
      </c>
      <c r="J23" s="13" t="s">
        <v>19</v>
      </c>
      <c r="K23" s="78">
        <v>0.5</v>
      </c>
      <c r="L23" s="6">
        <v>5</v>
      </c>
      <c r="M23" s="8">
        <v>22</v>
      </c>
      <c r="N23" s="33">
        <v>0.01</v>
      </c>
      <c r="O23" s="31" t="s">
        <v>24</v>
      </c>
      <c r="P23" s="8">
        <v>0.42440000000000005</v>
      </c>
      <c r="U23" s="51"/>
    </row>
    <row r="24" spans="2:21" x14ac:dyDescent="0.25">
      <c r="B24" s="2" t="s">
        <v>20</v>
      </c>
      <c r="C24" s="22">
        <v>30</v>
      </c>
      <c r="D24" s="3">
        <v>2014</v>
      </c>
      <c r="E24" s="4" t="s">
        <v>17</v>
      </c>
      <c r="F24" s="8">
        <v>79.2</v>
      </c>
      <c r="G24" s="9">
        <v>7.79</v>
      </c>
      <c r="H24" s="9">
        <v>9.77</v>
      </c>
      <c r="I24" s="8">
        <v>100.9</v>
      </c>
      <c r="J24" s="13" t="s">
        <v>19</v>
      </c>
      <c r="K24" s="78">
        <v>0.5</v>
      </c>
      <c r="L24" s="6">
        <v>4</v>
      </c>
      <c r="M24" s="11">
        <v>22</v>
      </c>
      <c r="N24" s="33">
        <v>0.01</v>
      </c>
      <c r="O24" s="31" t="s">
        <v>24</v>
      </c>
      <c r="P24" s="8">
        <v>0.68115000000000003</v>
      </c>
      <c r="U24" s="51"/>
    </row>
    <row r="25" spans="2:21" x14ac:dyDescent="0.25">
      <c r="B25" s="2" t="s">
        <v>20</v>
      </c>
      <c r="C25" s="22">
        <v>50</v>
      </c>
      <c r="D25" s="3">
        <v>2014</v>
      </c>
      <c r="E25" s="4" t="s">
        <v>17</v>
      </c>
      <c r="F25" s="8">
        <v>79</v>
      </c>
      <c r="G25" s="9">
        <v>7.79</v>
      </c>
      <c r="H25" s="9">
        <v>9.66</v>
      </c>
      <c r="I25" s="8">
        <v>99.9</v>
      </c>
      <c r="J25" s="13" t="s">
        <v>19</v>
      </c>
      <c r="K25" s="78">
        <v>0.5</v>
      </c>
      <c r="L25" s="6">
        <v>4</v>
      </c>
      <c r="M25" s="8">
        <v>22</v>
      </c>
      <c r="N25" s="33">
        <v>0.01</v>
      </c>
      <c r="O25" s="31" t="s">
        <v>24</v>
      </c>
      <c r="P25" s="8">
        <v>0.31829999999999997</v>
      </c>
      <c r="U25" s="51"/>
    </row>
    <row r="26" spans="2:21" x14ac:dyDescent="0.25">
      <c r="B26" s="2" t="s">
        <v>20</v>
      </c>
      <c r="C26" s="22">
        <v>80</v>
      </c>
      <c r="D26" s="3">
        <v>2014</v>
      </c>
      <c r="E26" s="4" t="s">
        <v>17</v>
      </c>
      <c r="F26" s="8">
        <v>77.599999999999994</v>
      </c>
      <c r="G26" s="9">
        <v>7.64</v>
      </c>
      <c r="H26" s="9">
        <v>10.26</v>
      </c>
      <c r="I26" s="8">
        <v>93.5</v>
      </c>
      <c r="J26" s="13" t="s">
        <v>19</v>
      </c>
      <c r="K26" s="78">
        <v>0.5</v>
      </c>
      <c r="L26" s="6">
        <v>4</v>
      </c>
      <c r="M26" s="11">
        <v>22</v>
      </c>
      <c r="N26" s="33">
        <v>0.01</v>
      </c>
      <c r="O26" s="31" t="s">
        <v>24</v>
      </c>
      <c r="P26" s="8">
        <v>0.31289999999999996</v>
      </c>
      <c r="U26" s="51"/>
    </row>
    <row r="27" spans="2:21" x14ac:dyDescent="0.25">
      <c r="B27" s="2" t="s">
        <v>20</v>
      </c>
      <c r="C27" s="2">
        <v>100</v>
      </c>
      <c r="D27" s="3">
        <v>2014</v>
      </c>
      <c r="E27" s="4" t="s">
        <v>17</v>
      </c>
      <c r="F27" s="8">
        <v>77.7</v>
      </c>
      <c r="G27" s="9">
        <v>7.59</v>
      </c>
      <c r="H27" s="9">
        <v>10.119999999999999</v>
      </c>
      <c r="I27" s="8">
        <v>91.5</v>
      </c>
      <c r="J27" s="13" t="s">
        <v>19</v>
      </c>
      <c r="K27" s="78">
        <v>0.5</v>
      </c>
      <c r="L27" s="6">
        <v>5</v>
      </c>
      <c r="M27" s="8">
        <v>22</v>
      </c>
      <c r="N27" s="33">
        <v>0.01</v>
      </c>
      <c r="O27" s="31" t="s">
        <v>24</v>
      </c>
      <c r="P27" s="8">
        <v>0.21170000000000005</v>
      </c>
      <c r="U27" s="51"/>
    </row>
    <row r="28" spans="2:21" x14ac:dyDescent="0.25">
      <c r="B28" s="2" t="s">
        <v>20</v>
      </c>
      <c r="C28" s="2" t="s">
        <v>16</v>
      </c>
      <c r="D28" s="3">
        <v>2014</v>
      </c>
      <c r="E28" s="7" t="s">
        <v>18</v>
      </c>
      <c r="F28" s="8">
        <v>86.7</v>
      </c>
      <c r="G28" s="9">
        <v>7.01</v>
      </c>
      <c r="H28" s="9">
        <v>11.07</v>
      </c>
      <c r="I28" s="8">
        <v>99.8</v>
      </c>
      <c r="J28" s="8">
        <v>0</v>
      </c>
      <c r="K28" s="38">
        <v>0.8</v>
      </c>
      <c r="L28" s="6">
        <v>4</v>
      </c>
      <c r="M28" s="11">
        <v>15.5</v>
      </c>
      <c r="N28" s="10">
        <v>1.7000000000000001E-2</v>
      </c>
      <c r="O28" s="31" t="s">
        <v>24</v>
      </c>
      <c r="P28" s="8">
        <v>0.83465000000000011</v>
      </c>
    </row>
    <row r="29" spans="2:21" x14ac:dyDescent="0.25">
      <c r="B29" s="2" t="s">
        <v>20</v>
      </c>
      <c r="C29" s="22">
        <v>30</v>
      </c>
      <c r="D29" s="3">
        <v>2014</v>
      </c>
      <c r="E29" s="7" t="s">
        <v>18</v>
      </c>
      <c r="F29" s="8">
        <v>86.5</v>
      </c>
      <c r="G29" s="9">
        <v>7.35</v>
      </c>
      <c r="H29" s="13" t="s">
        <v>19</v>
      </c>
      <c r="I29" s="13" t="s">
        <v>19</v>
      </c>
      <c r="J29" s="8">
        <v>0</v>
      </c>
      <c r="K29" s="38">
        <v>0.9</v>
      </c>
      <c r="L29" s="72">
        <v>2</v>
      </c>
      <c r="M29" s="8">
        <v>15.5</v>
      </c>
      <c r="N29" s="10">
        <v>1.7000000000000001E-2</v>
      </c>
      <c r="O29" s="31" t="s">
        <v>24</v>
      </c>
      <c r="P29" s="8">
        <v>0.78725000000000001</v>
      </c>
    </row>
    <row r="30" spans="2:21" x14ac:dyDescent="0.25">
      <c r="B30" s="2" t="s">
        <v>20</v>
      </c>
      <c r="C30" s="2">
        <v>100</v>
      </c>
      <c r="D30" s="3">
        <v>2014</v>
      </c>
      <c r="E30" s="7" t="s">
        <v>18</v>
      </c>
      <c r="F30" s="8">
        <v>86.5</v>
      </c>
      <c r="G30" s="9">
        <v>7.36</v>
      </c>
      <c r="H30" s="13" t="s">
        <v>19</v>
      </c>
      <c r="I30" s="13" t="s">
        <v>19</v>
      </c>
      <c r="J30" s="8">
        <v>0</v>
      </c>
      <c r="K30" s="38">
        <v>0.8</v>
      </c>
      <c r="L30" s="72">
        <v>2</v>
      </c>
      <c r="M30" s="11">
        <v>15.5</v>
      </c>
      <c r="N30" s="10">
        <v>2.5000000000000001E-2</v>
      </c>
      <c r="O30" s="31" t="s">
        <v>24</v>
      </c>
      <c r="P30" s="8">
        <v>0.42929999999999996</v>
      </c>
    </row>
    <row r="31" spans="2:21" x14ac:dyDescent="0.25">
      <c r="B31" s="12" t="s">
        <v>20</v>
      </c>
      <c r="C31" s="15" t="s">
        <v>16</v>
      </c>
      <c r="D31" s="3">
        <v>2015</v>
      </c>
      <c r="E31" s="4" t="s">
        <v>17</v>
      </c>
      <c r="F31" s="8">
        <v>85.2</v>
      </c>
      <c r="G31" s="9">
        <v>8.57</v>
      </c>
      <c r="H31" s="9">
        <v>9.32</v>
      </c>
      <c r="I31" s="8">
        <v>99.2</v>
      </c>
      <c r="J31" s="8">
        <v>0</v>
      </c>
      <c r="K31" s="34">
        <v>1</v>
      </c>
      <c r="L31" s="8">
        <v>3.7593850554165154</v>
      </c>
      <c r="M31" s="11">
        <v>15.5</v>
      </c>
      <c r="N31" s="10">
        <v>3.7999999999999999E-2</v>
      </c>
      <c r="O31" s="31" t="s">
        <v>24</v>
      </c>
      <c r="P31" s="8">
        <v>1.7434500000000002</v>
      </c>
    </row>
    <row r="32" spans="2:21" x14ac:dyDescent="0.25">
      <c r="B32" s="12" t="s">
        <v>20</v>
      </c>
      <c r="C32" s="15">
        <v>15</v>
      </c>
      <c r="D32" s="3">
        <v>2015</v>
      </c>
      <c r="E32" s="4" t="s">
        <v>17</v>
      </c>
      <c r="F32" s="8">
        <v>85.1</v>
      </c>
      <c r="G32" s="9">
        <v>7.94</v>
      </c>
      <c r="H32" s="9">
        <v>9.58</v>
      </c>
      <c r="I32" s="8">
        <v>100.1</v>
      </c>
      <c r="J32" s="8">
        <v>0</v>
      </c>
      <c r="K32" s="34">
        <v>1</v>
      </c>
      <c r="L32" s="8">
        <v>4.7783339292098654</v>
      </c>
      <c r="M32" s="11">
        <v>15.5</v>
      </c>
      <c r="N32" s="10">
        <v>1.7999999999999999E-2</v>
      </c>
      <c r="O32" s="31" t="s">
        <v>24</v>
      </c>
      <c r="P32" s="8">
        <v>1.1133000000000002</v>
      </c>
    </row>
    <row r="33" spans="2:16" x14ac:dyDescent="0.25">
      <c r="B33" s="12" t="s">
        <v>20</v>
      </c>
      <c r="C33" s="15">
        <v>30</v>
      </c>
      <c r="D33" s="3">
        <v>2015</v>
      </c>
      <c r="E33" s="4" t="s">
        <v>17</v>
      </c>
      <c r="F33" s="8">
        <v>84.6</v>
      </c>
      <c r="G33" s="9">
        <v>7.92</v>
      </c>
      <c r="H33" s="9">
        <v>10.6</v>
      </c>
      <c r="I33" s="8">
        <v>100.5</v>
      </c>
      <c r="J33" s="8">
        <v>0</v>
      </c>
      <c r="K33" s="34">
        <v>1</v>
      </c>
      <c r="L33" s="8">
        <v>3.5046478369681782</v>
      </c>
      <c r="M33" s="11">
        <v>15.5</v>
      </c>
      <c r="N33" s="10">
        <v>0.16600000000000001</v>
      </c>
      <c r="O33" s="31" t="s">
        <v>24</v>
      </c>
      <c r="P33" s="8">
        <v>1.1990500000000002</v>
      </c>
    </row>
    <row r="34" spans="2:16" x14ac:dyDescent="0.25">
      <c r="B34" s="12" t="s">
        <v>20</v>
      </c>
      <c r="C34" s="15">
        <v>50</v>
      </c>
      <c r="D34" s="3">
        <v>2015</v>
      </c>
      <c r="E34" s="4" t="s">
        <v>17</v>
      </c>
      <c r="F34" s="8">
        <v>83.4</v>
      </c>
      <c r="G34" s="9">
        <v>7.94</v>
      </c>
      <c r="H34" s="9">
        <v>10.38</v>
      </c>
      <c r="I34" s="8">
        <v>99.7</v>
      </c>
      <c r="J34" s="8">
        <v>0</v>
      </c>
      <c r="K34" s="34">
        <v>1</v>
      </c>
      <c r="L34" s="8">
        <v>3.9631748301751855</v>
      </c>
      <c r="M34" s="8">
        <v>15.5</v>
      </c>
      <c r="N34" s="10">
        <v>1.0999999999999999E-2</v>
      </c>
      <c r="O34" s="31" t="s">
        <v>24</v>
      </c>
      <c r="P34" s="8">
        <v>1.8138000000000001</v>
      </c>
    </row>
    <row r="35" spans="2:16" x14ac:dyDescent="0.25">
      <c r="B35" s="12" t="s">
        <v>20</v>
      </c>
      <c r="C35" s="15">
        <v>80</v>
      </c>
      <c r="D35" s="3">
        <v>2015</v>
      </c>
      <c r="E35" s="4" t="s">
        <v>17</v>
      </c>
      <c r="F35" s="8">
        <v>83.1</v>
      </c>
      <c r="G35" s="9">
        <v>8.01</v>
      </c>
      <c r="H35" s="9">
        <v>10.14</v>
      </c>
      <c r="I35" s="8">
        <v>93.4</v>
      </c>
      <c r="J35" s="8">
        <v>0</v>
      </c>
      <c r="K35" s="34">
        <v>1</v>
      </c>
      <c r="L35" s="8">
        <v>7.6823382195209131</v>
      </c>
      <c r="M35" s="8">
        <v>15.5</v>
      </c>
      <c r="N35" s="10">
        <v>3.9E-2</v>
      </c>
      <c r="O35" s="31" t="s">
        <v>24</v>
      </c>
      <c r="P35" s="8">
        <v>1.5711999999999997</v>
      </c>
    </row>
    <row r="36" spans="2:16" x14ac:dyDescent="0.25">
      <c r="B36" s="12" t="s">
        <v>20</v>
      </c>
      <c r="C36" s="15">
        <v>100</v>
      </c>
      <c r="D36" s="3">
        <v>2015</v>
      </c>
      <c r="E36" s="4" t="s">
        <v>17</v>
      </c>
      <c r="F36" s="8">
        <v>83.6</v>
      </c>
      <c r="G36" s="9">
        <v>8.2200000000000006</v>
      </c>
      <c r="H36" s="9">
        <v>10.130000000000001</v>
      </c>
      <c r="I36" s="8">
        <v>92.8</v>
      </c>
      <c r="J36" s="8">
        <v>0</v>
      </c>
      <c r="K36" s="34">
        <v>1</v>
      </c>
      <c r="L36" s="8">
        <v>5.3897032534858758</v>
      </c>
      <c r="M36" s="8">
        <v>15.5</v>
      </c>
      <c r="N36" s="10">
        <v>3.9E-2</v>
      </c>
      <c r="O36" s="31" t="s">
        <v>24</v>
      </c>
      <c r="P36" s="8">
        <v>1.2897000000000003</v>
      </c>
    </row>
    <row r="37" spans="2:16" x14ac:dyDescent="0.25">
      <c r="B37" s="12" t="s">
        <v>20</v>
      </c>
      <c r="C37" s="15" t="s">
        <v>16</v>
      </c>
      <c r="D37" s="3">
        <v>2015</v>
      </c>
      <c r="E37" s="7" t="s">
        <v>18</v>
      </c>
      <c r="F37" s="13" t="s">
        <v>19</v>
      </c>
      <c r="G37" s="13" t="s">
        <v>19</v>
      </c>
      <c r="H37" s="13" t="s">
        <v>19</v>
      </c>
      <c r="I37" s="13" t="s">
        <v>19</v>
      </c>
      <c r="J37" s="13" t="s">
        <v>19</v>
      </c>
      <c r="K37" s="34">
        <v>1</v>
      </c>
      <c r="L37" s="74">
        <v>1</v>
      </c>
      <c r="M37" s="8">
        <v>15.5</v>
      </c>
      <c r="N37" s="10">
        <v>0.10100000000000001</v>
      </c>
      <c r="O37" s="31" t="s">
        <v>24</v>
      </c>
      <c r="P37" s="8">
        <v>5.3547000000000011</v>
      </c>
    </row>
    <row r="38" spans="2:16" x14ac:dyDescent="0.25">
      <c r="B38" s="12" t="s">
        <v>20</v>
      </c>
      <c r="C38" s="15">
        <v>30</v>
      </c>
      <c r="D38" s="3">
        <v>2015</v>
      </c>
      <c r="E38" s="7" t="s">
        <v>18</v>
      </c>
      <c r="F38" s="13" t="s">
        <v>19</v>
      </c>
      <c r="G38" s="13" t="s">
        <v>19</v>
      </c>
      <c r="H38" s="13" t="s">
        <v>19</v>
      </c>
      <c r="I38" s="13" t="s">
        <v>19</v>
      </c>
      <c r="J38" s="13" t="s">
        <v>19</v>
      </c>
      <c r="K38" s="34">
        <v>1</v>
      </c>
      <c r="L38" s="8">
        <v>1.0425716768027797</v>
      </c>
      <c r="M38" s="8">
        <v>15.5</v>
      </c>
      <c r="N38" s="10">
        <v>0.01</v>
      </c>
      <c r="O38" s="31" t="s">
        <v>24</v>
      </c>
      <c r="P38" s="8">
        <v>6.7047000000000008</v>
      </c>
    </row>
    <row r="39" spans="2:16" x14ac:dyDescent="0.25">
      <c r="B39" s="12" t="s">
        <v>20</v>
      </c>
      <c r="C39" s="15">
        <v>100</v>
      </c>
      <c r="D39" s="3">
        <v>2015</v>
      </c>
      <c r="E39" s="7" t="s">
        <v>18</v>
      </c>
      <c r="F39" s="13" t="s">
        <v>19</v>
      </c>
      <c r="G39" s="13" t="s">
        <v>19</v>
      </c>
      <c r="H39" s="13" t="s">
        <v>19</v>
      </c>
      <c r="I39" s="13" t="s">
        <v>19</v>
      </c>
      <c r="J39" s="13" t="s">
        <v>19</v>
      </c>
      <c r="K39" s="34">
        <v>1</v>
      </c>
      <c r="L39" s="74">
        <v>1</v>
      </c>
      <c r="M39" s="8">
        <v>15.5</v>
      </c>
      <c r="N39" s="10">
        <v>0.01</v>
      </c>
      <c r="O39" s="31" t="s">
        <v>24</v>
      </c>
      <c r="P39" s="8">
        <v>6.5591500000000007</v>
      </c>
    </row>
    <row r="40" spans="2:16" x14ac:dyDescent="0.25">
      <c r="B40" s="12" t="s">
        <v>20</v>
      </c>
      <c r="C40" s="8" t="s">
        <v>16</v>
      </c>
      <c r="D40" s="3">
        <v>2016</v>
      </c>
      <c r="E40" s="4" t="s">
        <v>17</v>
      </c>
      <c r="F40" s="8">
        <v>90</v>
      </c>
      <c r="G40" s="9">
        <v>7.83</v>
      </c>
      <c r="H40" s="9">
        <v>9.56</v>
      </c>
      <c r="I40" s="8">
        <v>100.3</v>
      </c>
      <c r="J40" s="13" t="s">
        <v>19</v>
      </c>
      <c r="K40" s="35">
        <v>1</v>
      </c>
      <c r="L40" s="75">
        <v>3</v>
      </c>
      <c r="M40" s="11">
        <v>16</v>
      </c>
      <c r="N40" s="10">
        <v>1.2999999999999999E-2</v>
      </c>
      <c r="O40" s="10">
        <v>8.4748603351955335E-3</v>
      </c>
      <c r="P40" s="8">
        <v>0.61990000000000012</v>
      </c>
    </row>
    <row r="41" spans="2:16" x14ac:dyDescent="0.25">
      <c r="B41" s="12" t="s">
        <v>20</v>
      </c>
      <c r="C41" s="15">
        <v>15</v>
      </c>
      <c r="D41" s="3">
        <v>2016</v>
      </c>
      <c r="E41" s="4" t="s">
        <v>17</v>
      </c>
      <c r="F41" s="8">
        <v>89.8</v>
      </c>
      <c r="G41" s="9">
        <v>7.85</v>
      </c>
      <c r="H41" s="9">
        <v>9.74</v>
      </c>
      <c r="I41" s="8">
        <v>101.6</v>
      </c>
      <c r="J41" s="13" t="s">
        <v>19</v>
      </c>
      <c r="K41" s="35">
        <v>1</v>
      </c>
      <c r="L41" s="75">
        <v>2</v>
      </c>
      <c r="M41" s="11">
        <v>16</v>
      </c>
      <c r="N41" s="10">
        <v>1.9E-2</v>
      </c>
      <c r="O41" s="10">
        <v>9.8575418994413435E-3</v>
      </c>
      <c r="P41" s="8">
        <v>0.49805000000000005</v>
      </c>
    </row>
    <row r="42" spans="2:16" x14ac:dyDescent="0.25">
      <c r="B42" s="12" t="s">
        <v>20</v>
      </c>
      <c r="C42" s="15">
        <v>30</v>
      </c>
      <c r="D42" s="3">
        <v>2016</v>
      </c>
      <c r="E42" s="4" t="s">
        <v>17</v>
      </c>
      <c r="F42" s="8">
        <v>89.7</v>
      </c>
      <c r="G42" s="9">
        <v>7.86</v>
      </c>
      <c r="H42" s="9">
        <v>9.6</v>
      </c>
      <c r="I42" s="8">
        <v>100.6</v>
      </c>
      <c r="J42" s="13" t="s">
        <v>19</v>
      </c>
      <c r="K42" s="35">
        <v>1</v>
      </c>
      <c r="L42" s="75">
        <v>9</v>
      </c>
      <c r="M42" s="11">
        <v>16</v>
      </c>
      <c r="N42" s="10">
        <v>1.7999999999999999E-2</v>
      </c>
      <c r="O42" s="10">
        <v>1.1701117318435757E-2</v>
      </c>
      <c r="P42" s="8">
        <v>0.48160000000000014</v>
      </c>
    </row>
    <row r="43" spans="2:16" x14ac:dyDescent="0.25">
      <c r="B43" s="12" t="s">
        <v>20</v>
      </c>
      <c r="C43" s="15">
        <v>50</v>
      </c>
      <c r="D43" s="3">
        <v>2016</v>
      </c>
      <c r="E43" s="4" t="s">
        <v>17</v>
      </c>
      <c r="F43" s="8">
        <v>88.5</v>
      </c>
      <c r="G43" s="9">
        <v>7.82</v>
      </c>
      <c r="H43" s="9">
        <v>10.210000000000001</v>
      </c>
      <c r="I43" s="8">
        <v>100</v>
      </c>
      <c r="J43" s="13" t="s">
        <v>19</v>
      </c>
      <c r="K43" s="35">
        <v>1</v>
      </c>
      <c r="L43" s="76">
        <v>2</v>
      </c>
      <c r="M43" s="11">
        <v>16</v>
      </c>
      <c r="N43" s="10">
        <v>1.9E-2</v>
      </c>
      <c r="O43" s="10">
        <v>1.7231843575418997E-2</v>
      </c>
      <c r="P43" s="8">
        <v>0.89415000000000011</v>
      </c>
    </row>
    <row r="44" spans="2:16" x14ac:dyDescent="0.25">
      <c r="B44" s="12" t="s">
        <v>20</v>
      </c>
      <c r="C44" s="15">
        <v>80</v>
      </c>
      <c r="D44" s="3">
        <v>2016</v>
      </c>
      <c r="E44" s="4" t="s">
        <v>17</v>
      </c>
      <c r="F44" s="8">
        <v>87.8</v>
      </c>
      <c r="G44" s="9">
        <v>7.78</v>
      </c>
      <c r="H44" s="9">
        <v>10.29</v>
      </c>
      <c r="I44" s="8">
        <v>99.7</v>
      </c>
      <c r="J44" s="13" t="s">
        <v>19</v>
      </c>
      <c r="K44" s="35">
        <v>1</v>
      </c>
      <c r="L44" s="76">
        <v>2</v>
      </c>
      <c r="M44" s="11">
        <v>16</v>
      </c>
      <c r="N44" s="10">
        <v>2.5000000000000001E-2</v>
      </c>
      <c r="O44" s="10">
        <v>1.0779329608938551E-2</v>
      </c>
      <c r="P44" s="8">
        <v>0.75224999999999997</v>
      </c>
    </row>
    <row r="45" spans="2:16" x14ac:dyDescent="0.25">
      <c r="B45" s="12" t="s">
        <v>20</v>
      </c>
      <c r="C45" s="15">
        <v>100</v>
      </c>
      <c r="D45" s="3">
        <v>2016</v>
      </c>
      <c r="E45" s="4" t="s">
        <v>17</v>
      </c>
      <c r="F45" s="8">
        <v>87.9</v>
      </c>
      <c r="G45" s="9">
        <v>7.67</v>
      </c>
      <c r="H45" s="9">
        <v>10.85</v>
      </c>
      <c r="I45" s="8">
        <v>98.7</v>
      </c>
      <c r="J45" s="13" t="s">
        <v>19</v>
      </c>
      <c r="K45" s="35">
        <v>1</v>
      </c>
      <c r="L45" s="76">
        <v>2</v>
      </c>
      <c r="M45" s="11">
        <v>16</v>
      </c>
      <c r="N45" s="10">
        <v>2.5000000000000001E-2</v>
      </c>
      <c r="O45" s="10">
        <v>1.1240223463687153E-2</v>
      </c>
      <c r="P45" s="8">
        <v>0.40510000000000013</v>
      </c>
    </row>
    <row r="46" spans="2:16" x14ac:dyDescent="0.25">
      <c r="B46" s="12" t="s">
        <v>20</v>
      </c>
      <c r="C46" s="15" t="s">
        <v>16</v>
      </c>
      <c r="D46" s="3">
        <v>2016</v>
      </c>
      <c r="E46" s="7" t="s">
        <v>18</v>
      </c>
      <c r="F46" s="8">
        <v>79.2</v>
      </c>
      <c r="G46" s="9">
        <v>7.98</v>
      </c>
      <c r="H46" s="9">
        <v>10.26</v>
      </c>
      <c r="I46" s="8">
        <v>100</v>
      </c>
      <c r="J46" s="13" t="s">
        <v>19</v>
      </c>
      <c r="K46" s="35">
        <v>1</v>
      </c>
      <c r="L46" s="76">
        <v>2</v>
      </c>
      <c r="M46" s="11">
        <v>15</v>
      </c>
      <c r="N46" s="13" t="s">
        <v>19</v>
      </c>
      <c r="O46" s="10">
        <v>7.5884773662551405E-3</v>
      </c>
      <c r="P46" s="8">
        <v>0.73370000000000002</v>
      </c>
    </row>
    <row r="47" spans="2:16" x14ac:dyDescent="0.25">
      <c r="B47" s="12" t="s">
        <v>20</v>
      </c>
      <c r="C47" s="15">
        <v>30</v>
      </c>
      <c r="D47" s="3">
        <v>2016</v>
      </c>
      <c r="E47" s="7" t="s">
        <v>18</v>
      </c>
      <c r="F47" s="8">
        <v>79.099999999999994</v>
      </c>
      <c r="G47" s="9">
        <v>7.86</v>
      </c>
      <c r="H47" s="9">
        <v>10.67</v>
      </c>
      <c r="I47" s="8">
        <v>104.6</v>
      </c>
      <c r="J47" s="13" t="s">
        <v>19</v>
      </c>
      <c r="K47" s="35">
        <v>1</v>
      </c>
      <c r="L47" s="76">
        <v>2</v>
      </c>
      <c r="M47" s="11">
        <v>15</v>
      </c>
      <c r="N47" s="13" t="s">
        <v>19</v>
      </c>
      <c r="O47" s="10">
        <v>8.041152263374483E-3</v>
      </c>
      <c r="P47" s="8">
        <v>1.2024000000000001</v>
      </c>
    </row>
    <row r="48" spans="2:16" x14ac:dyDescent="0.25">
      <c r="B48" s="12" t="s">
        <v>20</v>
      </c>
      <c r="C48" s="15">
        <v>100</v>
      </c>
      <c r="D48" s="3">
        <v>2016</v>
      </c>
      <c r="E48" s="7" t="s">
        <v>18</v>
      </c>
      <c r="F48" s="8">
        <v>78.599999999999994</v>
      </c>
      <c r="G48" s="9">
        <v>7.75</v>
      </c>
      <c r="H48" s="9">
        <v>10.17</v>
      </c>
      <c r="I48" s="8">
        <v>98.9</v>
      </c>
      <c r="J48" s="13" t="s">
        <v>19</v>
      </c>
      <c r="K48" s="35">
        <v>1</v>
      </c>
      <c r="L48" s="76">
        <v>2</v>
      </c>
      <c r="M48" s="11">
        <v>15</v>
      </c>
      <c r="N48" s="13" t="s">
        <v>19</v>
      </c>
      <c r="O48" s="10">
        <v>3.5144032921810664E-3</v>
      </c>
      <c r="P48" s="8">
        <v>0.7713000000000001</v>
      </c>
    </row>
    <row r="49" spans="2:16" x14ac:dyDescent="0.25">
      <c r="B49" s="12" t="s">
        <v>20</v>
      </c>
      <c r="C49" s="8" t="s">
        <v>16</v>
      </c>
      <c r="D49" s="3">
        <v>2017</v>
      </c>
      <c r="E49" s="4" t="s">
        <v>17</v>
      </c>
      <c r="F49" s="16">
        <v>89.1</v>
      </c>
      <c r="G49" s="17">
        <v>7.9</v>
      </c>
      <c r="H49" s="17">
        <v>9.69</v>
      </c>
      <c r="I49" s="16">
        <v>102.8</v>
      </c>
      <c r="J49" s="13" t="s">
        <v>19</v>
      </c>
      <c r="K49" s="36">
        <v>1</v>
      </c>
      <c r="L49" s="77">
        <v>3</v>
      </c>
      <c r="M49" s="16">
        <v>17.5</v>
      </c>
      <c r="N49" s="10">
        <v>3.6999999999999998E-2</v>
      </c>
      <c r="O49" s="19">
        <v>7.0000000000000001E-3</v>
      </c>
      <c r="P49" s="16">
        <v>1.3</v>
      </c>
    </row>
    <row r="50" spans="2:16" x14ac:dyDescent="0.25">
      <c r="B50" s="12" t="s">
        <v>20</v>
      </c>
      <c r="C50" s="15">
        <v>15</v>
      </c>
      <c r="D50" s="3">
        <v>2017</v>
      </c>
      <c r="E50" s="4" t="s">
        <v>17</v>
      </c>
      <c r="F50" s="16">
        <v>88.8</v>
      </c>
      <c r="G50" s="17">
        <v>7.86</v>
      </c>
      <c r="H50" s="17">
        <v>9.68</v>
      </c>
      <c r="I50" s="16">
        <v>101.6</v>
      </c>
      <c r="J50" s="13" t="s">
        <v>19</v>
      </c>
      <c r="K50" s="17">
        <v>1.01</v>
      </c>
      <c r="L50" s="77">
        <v>3</v>
      </c>
      <c r="M50" s="16">
        <v>17.5</v>
      </c>
      <c r="N50" s="10">
        <v>3.6999999999999998E-2</v>
      </c>
      <c r="O50" s="19">
        <v>8.0000000000000002E-3</v>
      </c>
      <c r="P50" s="16">
        <v>1.4</v>
      </c>
    </row>
    <row r="51" spans="2:16" x14ac:dyDescent="0.25">
      <c r="B51" s="12" t="s">
        <v>20</v>
      </c>
      <c r="C51" s="15">
        <v>30</v>
      </c>
      <c r="D51" s="3">
        <v>2017</v>
      </c>
      <c r="E51" s="4" t="s">
        <v>17</v>
      </c>
      <c r="F51" s="16">
        <v>88.5</v>
      </c>
      <c r="G51" s="17">
        <v>7.83</v>
      </c>
      <c r="H51" s="17">
        <v>9.68</v>
      </c>
      <c r="I51" s="16">
        <v>101.5</v>
      </c>
      <c r="J51" s="13" t="s">
        <v>19</v>
      </c>
      <c r="K51" s="36">
        <v>1</v>
      </c>
      <c r="L51" s="77">
        <v>3</v>
      </c>
      <c r="M51" s="16">
        <v>17.5</v>
      </c>
      <c r="N51" s="10">
        <v>7.0999999999999994E-2</v>
      </c>
      <c r="O51" s="19">
        <v>8.0000000000000002E-3</v>
      </c>
      <c r="P51" s="16">
        <v>1.2</v>
      </c>
    </row>
    <row r="52" spans="2:16" x14ac:dyDescent="0.25">
      <c r="B52" s="12" t="s">
        <v>20</v>
      </c>
      <c r="C52" s="15">
        <v>50</v>
      </c>
      <c r="D52" s="3">
        <v>2017</v>
      </c>
      <c r="E52" s="4" t="s">
        <v>17</v>
      </c>
      <c r="F52" s="16">
        <v>88.2</v>
      </c>
      <c r="G52" s="17">
        <v>7.53</v>
      </c>
      <c r="H52" s="17">
        <v>10.41</v>
      </c>
      <c r="I52" s="16">
        <v>101.4</v>
      </c>
      <c r="J52" s="13" t="s">
        <v>19</v>
      </c>
      <c r="K52" s="36">
        <v>1</v>
      </c>
      <c r="L52" s="77">
        <v>3</v>
      </c>
      <c r="M52" s="16">
        <v>17.5</v>
      </c>
      <c r="N52" s="10">
        <v>6.4000000000000001E-2</v>
      </c>
      <c r="O52" s="19">
        <v>8.9999999999999993E-3</v>
      </c>
      <c r="P52" s="16">
        <v>1.3</v>
      </c>
    </row>
    <row r="53" spans="2:16" x14ac:dyDescent="0.25">
      <c r="B53" s="12" t="s">
        <v>20</v>
      </c>
      <c r="C53" s="15">
        <v>80</v>
      </c>
      <c r="D53" s="3">
        <v>2017</v>
      </c>
      <c r="E53" s="4" t="s">
        <v>17</v>
      </c>
      <c r="F53" s="16">
        <v>87.8</v>
      </c>
      <c r="G53" s="17">
        <v>7.19</v>
      </c>
      <c r="H53" s="17">
        <v>10.37</v>
      </c>
      <c r="I53" s="16">
        <v>95.7</v>
      </c>
      <c r="J53" s="13" t="s">
        <v>19</v>
      </c>
      <c r="K53" s="36">
        <v>1</v>
      </c>
      <c r="L53" s="77">
        <v>3</v>
      </c>
      <c r="M53" s="16">
        <v>17.5</v>
      </c>
      <c r="N53" s="10">
        <v>2.3E-2</v>
      </c>
      <c r="O53" s="19">
        <v>7.0000000000000001E-3</v>
      </c>
      <c r="P53" s="16">
        <v>0.7</v>
      </c>
    </row>
    <row r="54" spans="2:16" x14ac:dyDescent="0.25">
      <c r="B54" s="12" t="s">
        <v>20</v>
      </c>
      <c r="C54" s="15">
        <v>100</v>
      </c>
      <c r="D54" s="3">
        <v>2017</v>
      </c>
      <c r="E54" s="4" t="s">
        <v>17</v>
      </c>
      <c r="F54" s="16">
        <v>88.1</v>
      </c>
      <c r="G54" s="17">
        <v>7.15</v>
      </c>
      <c r="H54" s="17">
        <v>10.29</v>
      </c>
      <c r="I54" s="16">
        <v>94</v>
      </c>
      <c r="J54" s="13" t="s">
        <v>19</v>
      </c>
      <c r="K54" s="36">
        <v>1</v>
      </c>
      <c r="L54" s="77">
        <v>3</v>
      </c>
      <c r="M54" s="16">
        <v>17.5</v>
      </c>
      <c r="N54" s="10">
        <v>6.8000000000000005E-2</v>
      </c>
      <c r="O54" s="19">
        <v>7.0000000000000001E-3</v>
      </c>
      <c r="P54" s="16">
        <v>1</v>
      </c>
    </row>
    <row r="55" spans="2:16" x14ac:dyDescent="0.25">
      <c r="B55" s="12" t="s">
        <v>20</v>
      </c>
      <c r="C55" s="15" t="s">
        <v>16</v>
      </c>
      <c r="D55" s="3">
        <v>2017</v>
      </c>
      <c r="E55" s="7" t="s">
        <v>18</v>
      </c>
      <c r="F55" s="16">
        <v>89.2</v>
      </c>
      <c r="G55" s="17">
        <v>7.72</v>
      </c>
      <c r="H55" s="17">
        <v>11.25</v>
      </c>
      <c r="I55" s="16">
        <v>101.1</v>
      </c>
      <c r="J55" s="13" t="s">
        <v>19</v>
      </c>
      <c r="K55" s="36">
        <v>1</v>
      </c>
      <c r="L55" s="77">
        <v>3</v>
      </c>
      <c r="M55" s="16">
        <v>11.5</v>
      </c>
      <c r="N55" s="10">
        <v>3.9E-2</v>
      </c>
      <c r="O55" s="19">
        <v>8.0000000000000002E-3</v>
      </c>
      <c r="P55" s="16">
        <v>1.4</v>
      </c>
    </row>
    <row r="56" spans="2:16" x14ac:dyDescent="0.25">
      <c r="B56" s="12" t="s">
        <v>20</v>
      </c>
      <c r="C56" s="15">
        <v>30</v>
      </c>
      <c r="D56" s="3">
        <v>2017</v>
      </c>
      <c r="E56" s="7" t="s">
        <v>18</v>
      </c>
      <c r="F56" s="16">
        <v>89.3</v>
      </c>
      <c r="G56" s="17">
        <v>7.71</v>
      </c>
      <c r="H56" s="17">
        <v>10.82</v>
      </c>
      <c r="I56" s="16">
        <v>97.4</v>
      </c>
      <c r="J56" s="13" t="s">
        <v>19</v>
      </c>
      <c r="K56" s="36">
        <v>1</v>
      </c>
      <c r="L56" s="77">
        <v>3</v>
      </c>
      <c r="M56" s="16">
        <v>11.5</v>
      </c>
      <c r="N56" s="10">
        <v>5.1999999999999998E-2</v>
      </c>
      <c r="O56" s="19">
        <v>8.9999999999999993E-3</v>
      </c>
      <c r="P56" s="16">
        <v>2</v>
      </c>
    </row>
    <row r="57" spans="2:16" x14ac:dyDescent="0.25">
      <c r="B57" s="12" t="s">
        <v>20</v>
      </c>
      <c r="C57" s="15">
        <v>100</v>
      </c>
      <c r="D57" s="3">
        <v>2017</v>
      </c>
      <c r="E57" s="7" t="s">
        <v>18</v>
      </c>
      <c r="F57" s="16">
        <v>89.3</v>
      </c>
      <c r="G57" s="17">
        <v>7.63</v>
      </c>
      <c r="H57" s="17">
        <v>10.82</v>
      </c>
      <c r="I57" s="16">
        <v>97.3</v>
      </c>
      <c r="J57" s="13" t="s">
        <v>19</v>
      </c>
      <c r="K57" s="36">
        <v>1</v>
      </c>
      <c r="L57" s="77">
        <v>3</v>
      </c>
      <c r="M57" s="16">
        <v>11.5</v>
      </c>
      <c r="N57" s="10">
        <v>0.09</v>
      </c>
      <c r="O57" s="19">
        <v>8.0000000000000002E-3</v>
      </c>
      <c r="P57" s="16">
        <v>2.1</v>
      </c>
    </row>
    <row r="58" spans="2:16" x14ac:dyDescent="0.25">
      <c r="B58" s="2" t="s">
        <v>15</v>
      </c>
      <c r="C58" s="2" t="s">
        <v>16</v>
      </c>
      <c r="D58" s="3">
        <v>2013</v>
      </c>
      <c r="E58" s="4" t="s">
        <v>17</v>
      </c>
      <c r="F58" s="5">
        <v>89.9</v>
      </c>
      <c r="G58" s="5">
        <v>7.47</v>
      </c>
      <c r="H58" s="5">
        <v>9.4</v>
      </c>
      <c r="I58" s="8">
        <v>102.2</v>
      </c>
      <c r="J58" s="6">
        <v>0</v>
      </c>
      <c r="K58" s="38">
        <v>2.1</v>
      </c>
      <c r="L58" s="72">
        <v>6</v>
      </c>
      <c r="M58" s="6">
        <v>14</v>
      </c>
      <c r="N58" s="13" t="s">
        <v>19</v>
      </c>
      <c r="O58" s="13" t="s">
        <v>19</v>
      </c>
      <c r="P58" s="13" t="s">
        <v>19</v>
      </c>
    </row>
    <row r="59" spans="2:16" x14ac:dyDescent="0.25">
      <c r="B59" s="2" t="s">
        <v>15</v>
      </c>
      <c r="C59" s="2">
        <v>15</v>
      </c>
      <c r="D59" s="3">
        <v>2013</v>
      </c>
      <c r="E59" s="4" t="s">
        <v>17</v>
      </c>
      <c r="F59" s="5">
        <v>89.6</v>
      </c>
      <c r="G59" s="5">
        <v>7.73</v>
      </c>
      <c r="H59" s="5">
        <v>9.6</v>
      </c>
      <c r="I59" s="8">
        <v>102.3</v>
      </c>
      <c r="J59" s="6">
        <v>0</v>
      </c>
      <c r="K59" s="38">
        <v>2.1</v>
      </c>
      <c r="L59" s="72">
        <v>6</v>
      </c>
      <c r="M59" s="6">
        <v>14</v>
      </c>
      <c r="N59" s="13" t="s">
        <v>19</v>
      </c>
      <c r="O59" s="13" t="s">
        <v>19</v>
      </c>
      <c r="P59" s="13" t="s">
        <v>19</v>
      </c>
    </row>
    <row r="60" spans="2:16" x14ac:dyDescent="0.25">
      <c r="B60" s="2" t="s">
        <v>15</v>
      </c>
      <c r="C60" s="22">
        <v>30</v>
      </c>
      <c r="D60" s="3">
        <v>2013</v>
      </c>
      <c r="E60" s="4" t="s">
        <v>17</v>
      </c>
      <c r="F60" s="5">
        <v>89.4</v>
      </c>
      <c r="G60" s="5">
        <v>7.68</v>
      </c>
      <c r="H60" s="5">
        <v>9.7200000000000006</v>
      </c>
      <c r="I60" s="8">
        <v>102.7</v>
      </c>
      <c r="J60" s="6">
        <v>0</v>
      </c>
      <c r="K60" s="38">
        <v>2.1</v>
      </c>
      <c r="L60" s="72">
        <v>6</v>
      </c>
      <c r="M60" s="6">
        <v>14</v>
      </c>
      <c r="N60" s="13" t="s">
        <v>19</v>
      </c>
      <c r="O60" s="13" t="s">
        <v>19</v>
      </c>
      <c r="P60" s="13" t="s">
        <v>19</v>
      </c>
    </row>
    <row r="61" spans="2:16" x14ac:dyDescent="0.25">
      <c r="B61" s="2" t="s">
        <v>15</v>
      </c>
      <c r="C61" s="22">
        <v>50</v>
      </c>
      <c r="D61" s="3">
        <v>2013</v>
      </c>
      <c r="E61" s="4" t="s">
        <v>17</v>
      </c>
      <c r="F61" s="5">
        <v>88.8</v>
      </c>
      <c r="G61" s="5">
        <v>7.68</v>
      </c>
      <c r="H61" s="5">
        <v>10.39</v>
      </c>
      <c r="I61" s="8">
        <v>102.2</v>
      </c>
      <c r="J61" s="6">
        <v>0</v>
      </c>
      <c r="K61" s="38">
        <v>2.1</v>
      </c>
      <c r="L61" s="72">
        <v>6</v>
      </c>
      <c r="M61" s="6">
        <v>14</v>
      </c>
      <c r="N61" s="13" t="s">
        <v>19</v>
      </c>
      <c r="O61" s="13" t="s">
        <v>19</v>
      </c>
      <c r="P61" s="13" t="s">
        <v>19</v>
      </c>
    </row>
    <row r="62" spans="2:16" x14ac:dyDescent="0.25">
      <c r="B62" s="2" t="s">
        <v>15</v>
      </c>
      <c r="C62" s="22">
        <v>80</v>
      </c>
      <c r="D62" s="3">
        <v>2013</v>
      </c>
      <c r="E62" s="4" t="s">
        <v>17</v>
      </c>
      <c r="F62" s="5">
        <v>88.6</v>
      </c>
      <c r="G62" s="5">
        <v>7.47</v>
      </c>
      <c r="H62" s="5">
        <v>10.77</v>
      </c>
      <c r="I62" s="8">
        <v>99</v>
      </c>
      <c r="J62" s="6">
        <v>0</v>
      </c>
      <c r="K62" s="38">
        <v>2.1</v>
      </c>
      <c r="L62" s="72">
        <v>6</v>
      </c>
      <c r="M62" s="6">
        <v>14</v>
      </c>
      <c r="N62" s="13" t="s">
        <v>19</v>
      </c>
      <c r="O62" s="13" t="s">
        <v>19</v>
      </c>
      <c r="P62" s="13" t="s">
        <v>19</v>
      </c>
    </row>
    <row r="63" spans="2:16" x14ac:dyDescent="0.25">
      <c r="B63" s="2" t="s">
        <v>15</v>
      </c>
      <c r="C63" s="2">
        <v>100</v>
      </c>
      <c r="D63" s="3">
        <v>2013</v>
      </c>
      <c r="E63" s="4" t="s">
        <v>17</v>
      </c>
      <c r="F63" s="5">
        <v>88.1</v>
      </c>
      <c r="G63" s="5">
        <v>7.3</v>
      </c>
      <c r="H63" s="5">
        <v>10.75</v>
      </c>
      <c r="I63" s="8">
        <v>96.5</v>
      </c>
      <c r="J63" s="6">
        <v>0</v>
      </c>
      <c r="K63" s="38">
        <v>2.1</v>
      </c>
      <c r="L63" s="72">
        <v>6</v>
      </c>
      <c r="M63" s="6">
        <v>14</v>
      </c>
      <c r="N63" s="13" t="s">
        <v>19</v>
      </c>
      <c r="O63" s="13" t="s">
        <v>19</v>
      </c>
      <c r="P63" s="13" t="s">
        <v>19</v>
      </c>
    </row>
    <row r="64" spans="2:16" x14ac:dyDescent="0.25">
      <c r="B64" s="2" t="s">
        <v>15</v>
      </c>
      <c r="C64" s="2" t="s">
        <v>16</v>
      </c>
      <c r="D64" s="3">
        <v>2013</v>
      </c>
      <c r="E64" s="7" t="s">
        <v>18</v>
      </c>
      <c r="F64" s="13" t="s">
        <v>19</v>
      </c>
      <c r="G64" s="13" t="s">
        <v>19</v>
      </c>
      <c r="H64" s="13" t="s">
        <v>19</v>
      </c>
      <c r="I64" s="13" t="s">
        <v>19</v>
      </c>
      <c r="J64" s="13" t="s">
        <v>19</v>
      </c>
      <c r="K64" s="13" t="s">
        <v>19</v>
      </c>
      <c r="L64" s="13" t="s">
        <v>19</v>
      </c>
      <c r="M64" s="13" t="s">
        <v>19</v>
      </c>
      <c r="N64" s="13" t="s">
        <v>19</v>
      </c>
      <c r="O64" s="13" t="s">
        <v>19</v>
      </c>
      <c r="P64" s="13" t="s">
        <v>19</v>
      </c>
    </row>
    <row r="65" spans="2:16" x14ac:dyDescent="0.25">
      <c r="B65" s="2" t="s">
        <v>15</v>
      </c>
      <c r="C65" s="22">
        <v>30</v>
      </c>
      <c r="D65" s="3">
        <v>2013</v>
      </c>
      <c r="E65" s="7" t="s">
        <v>18</v>
      </c>
      <c r="F65" s="13" t="s">
        <v>19</v>
      </c>
      <c r="G65" s="13" t="s">
        <v>19</v>
      </c>
      <c r="H65" s="13" t="s">
        <v>19</v>
      </c>
      <c r="I65" s="13" t="s">
        <v>19</v>
      </c>
      <c r="J65" s="13" t="s">
        <v>19</v>
      </c>
      <c r="K65" s="13" t="s">
        <v>19</v>
      </c>
      <c r="L65" s="13" t="s">
        <v>19</v>
      </c>
      <c r="M65" s="13" t="s">
        <v>19</v>
      </c>
      <c r="N65" s="13" t="s">
        <v>19</v>
      </c>
      <c r="O65" s="13" t="s">
        <v>19</v>
      </c>
      <c r="P65" s="13" t="s">
        <v>19</v>
      </c>
    </row>
    <row r="66" spans="2:16" x14ac:dyDescent="0.25">
      <c r="B66" s="2" t="s">
        <v>15</v>
      </c>
      <c r="C66" s="2">
        <v>100</v>
      </c>
      <c r="D66" s="3">
        <v>2013</v>
      </c>
      <c r="E66" s="7" t="s">
        <v>18</v>
      </c>
      <c r="F66" s="13" t="s">
        <v>19</v>
      </c>
      <c r="G66" s="13" t="s">
        <v>19</v>
      </c>
      <c r="H66" s="13" t="s">
        <v>19</v>
      </c>
      <c r="I66" s="13" t="s">
        <v>19</v>
      </c>
      <c r="J66" s="13" t="s">
        <v>19</v>
      </c>
      <c r="K66" s="13" t="s">
        <v>19</v>
      </c>
      <c r="L66" s="13" t="s">
        <v>19</v>
      </c>
      <c r="M66" s="13" t="s">
        <v>19</v>
      </c>
      <c r="N66" s="13" t="s">
        <v>19</v>
      </c>
      <c r="O66" s="13" t="s">
        <v>19</v>
      </c>
      <c r="P66" s="13" t="s">
        <v>19</v>
      </c>
    </row>
    <row r="67" spans="2:16" x14ac:dyDescent="0.25">
      <c r="B67" s="2" t="s">
        <v>15</v>
      </c>
      <c r="C67" s="2" t="s">
        <v>16</v>
      </c>
      <c r="D67" s="3">
        <v>2014</v>
      </c>
      <c r="E67" s="4" t="s">
        <v>17</v>
      </c>
      <c r="F67" s="8">
        <v>79.099999999999994</v>
      </c>
      <c r="G67" s="9">
        <v>7.34</v>
      </c>
      <c r="H67" s="9">
        <v>9.64</v>
      </c>
      <c r="I67" s="8">
        <v>100.4</v>
      </c>
      <c r="J67" s="8">
        <v>0.5</v>
      </c>
      <c r="K67" s="78">
        <v>0.5</v>
      </c>
      <c r="L67" s="72">
        <v>2</v>
      </c>
      <c r="M67" s="8">
        <v>22</v>
      </c>
      <c r="N67" s="33">
        <v>0.01</v>
      </c>
      <c r="O67" s="31" t="s">
        <v>24</v>
      </c>
      <c r="P67" s="8">
        <v>0.57430000000000003</v>
      </c>
    </row>
    <row r="68" spans="2:16" x14ac:dyDescent="0.25">
      <c r="B68" s="2" t="s">
        <v>15</v>
      </c>
      <c r="C68" s="2">
        <v>15</v>
      </c>
      <c r="D68" s="3">
        <v>2014</v>
      </c>
      <c r="E68" s="4" t="s">
        <v>17</v>
      </c>
      <c r="F68" s="8">
        <v>79.3</v>
      </c>
      <c r="G68" s="9">
        <v>7.62</v>
      </c>
      <c r="H68" s="9">
        <v>9.58</v>
      </c>
      <c r="I68" s="8">
        <v>100</v>
      </c>
      <c r="J68" s="8">
        <v>1.2</v>
      </c>
      <c r="K68" s="78">
        <v>0.5</v>
      </c>
      <c r="L68" s="72">
        <v>2</v>
      </c>
      <c r="M68" s="11">
        <v>22</v>
      </c>
      <c r="N68" s="33">
        <v>0.01</v>
      </c>
      <c r="O68" s="31" t="s">
        <v>24</v>
      </c>
      <c r="P68" s="8">
        <v>0.54055000000000009</v>
      </c>
    </row>
    <row r="69" spans="2:16" x14ac:dyDescent="0.25">
      <c r="B69" s="2" t="s">
        <v>15</v>
      </c>
      <c r="C69" s="22">
        <v>30</v>
      </c>
      <c r="D69" s="3">
        <v>2014</v>
      </c>
      <c r="E69" s="4" t="s">
        <v>17</v>
      </c>
      <c r="F69" s="8">
        <v>78.900000000000006</v>
      </c>
      <c r="G69" s="9">
        <v>7.8</v>
      </c>
      <c r="H69" s="9">
        <v>9.6199999999999992</v>
      </c>
      <c r="I69" s="8">
        <v>99.5</v>
      </c>
      <c r="J69" s="8">
        <v>1.2</v>
      </c>
      <c r="K69" s="78">
        <v>0.5</v>
      </c>
      <c r="L69" s="72">
        <v>2</v>
      </c>
      <c r="M69" s="8">
        <v>22</v>
      </c>
      <c r="N69" s="33">
        <v>0.01</v>
      </c>
      <c r="O69" s="31" t="s">
        <v>24</v>
      </c>
      <c r="P69" s="8">
        <v>0.25160000000000005</v>
      </c>
    </row>
    <row r="70" spans="2:16" x14ac:dyDescent="0.25">
      <c r="B70" s="2" t="s">
        <v>15</v>
      </c>
      <c r="C70" s="22">
        <v>50</v>
      </c>
      <c r="D70" s="3">
        <v>2014</v>
      </c>
      <c r="E70" s="4" t="s">
        <v>17</v>
      </c>
      <c r="F70" s="8">
        <v>78.599999999999994</v>
      </c>
      <c r="G70" s="9">
        <v>7.83</v>
      </c>
      <c r="H70" s="9">
        <v>9.68</v>
      </c>
      <c r="I70" s="8">
        <v>99.2</v>
      </c>
      <c r="J70" s="8">
        <v>1.5</v>
      </c>
      <c r="K70" s="78">
        <v>0.5</v>
      </c>
      <c r="L70" s="72">
        <v>2</v>
      </c>
      <c r="M70" s="11">
        <v>22</v>
      </c>
      <c r="N70" s="33">
        <v>0.01</v>
      </c>
      <c r="O70" s="31" t="s">
        <v>24</v>
      </c>
      <c r="P70" s="8">
        <v>0.41025</v>
      </c>
    </row>
    <row r="71" spans="2:16" x14ac:dyDescent="0.25">
      <c r="B71" s="2" t="s">
        <v>15</v>
      </c>
      <c r="C71" s="22">
        <v>80</v>
      </c>
      <c r="D71" s="3">
        <v>2014</v>
      </c>
      <c r="E71" s="4" t="s">
        <v>17</v>
      </c>
      <c r="F71" s="8">
        <v>77.7</v>
      </c>
      <c r="G71" s="9">
        <v>7.7</v>
      </c>
      <c r="H71" s="9">
        <v>10.31</v>
      </c>
      <c r="I71" s="8">
        <v>94.7</v>
      </c>
      <c r="J71" s="8">
        <v>1.4</v>
      </c>
      <c r="K71" s="78">
        <v>0.5</v>
      </c>
      <c r="L71" s="72">
        <v>2</v>
      </c>
      <c r="M71" s="11">
        <v>22</v>
      </c>
      <c r="N71" s="10">
        <v>1.0999999999999999E-2</v>
      </c>
      <c r="O71" s="31" t="s">
        <v>24</v>
      </c>
      <c r="P71" s="8">
        <v>0.67035</v>
      </c>
    </row>
    <row r="72" spans="2:16" x14ac:dyDescent="0.25">
      <c r="B72" s="2" t="s">
        <v>15</v>
      </c>
      <c r="C72" s="2">
        <v>100</v>
      </c>
      <c r="D72" s="3">
        <v>2014</v>
      </c>
      <c r="E72" s="4" t="s">
        <v>17</v>
      </c>
      <c r="F72" s="8">
        <v>77.5</v>
      </c>
      <c r="G72" s="9">
        <v>7.63</v>
      </c>
      <c r="H72" s="9">
        <v>10.199999999999999</v>
      </c>
      <c r="I72" s="8">
        <v>92.7</v>
      </c>
      <c r="J72" s="8">
        <v>1.7</v>
      </c>
      <c r="K72" s="78">
        <v>0.5</v>
      </c>
      <c r="L72" s="72">
        <v>2</v>
      </c>
      <c r="M72" s="8">
        <v>22</v>
      </c>
      <c r="N72" s="10">
        <v>1.2999999999999999E-2</v>
      </c>
      <c r="O72" s="31" t="s">
        <v>24</v>
      </c>
      <c r="P72" s="8">
        <v>0.43445000000000006</v>
      </c>
    </row>
    <row r="73" spans="2:16" x14ac:dyDescent="0.25">
      <c r="B73" s="2" t="s">
        <v>15</v>
      </c>
      <c r="C73" s="2" t="s">
        <v>16</v>
      </c>
      <c r="D73" s="3">
        <v>2014</v>
      </c>
      <c r="E73" s="7" t="s">
        <v>18</v>
      </c>
      <c r="F73" s="8">
        <v>86.2</v>
      </c>
      <c r="G73" s="9">
        <v>7.96</v>
      </c>
      <c r="H73" s="9">
        <v>11.21</v>
      </c>
      <c r="I73" s="8">
        <v>101.8</v>
      </c>
      <c r="J73" s="8">
        <v>0</v>
      </c>
      <c r="K73" s="38">
        <v>1</v>
      </c>
      <c r="L73" s="72">
        <v>2</v>
      </c>
      <c r="M73" s="8">
        <v>11.5</v>
      </c>
      <c r="N73" s="10">
        <v>2.4E-2</v>
      </c>
      <c r="O73" s="31" t="s">
        <v>24</v>
      </c>
      <c r="P73" s="8">
        <v>1.0623</v>
      </c>
    </row>
    <row r="74" spans="2:16" x14ac:dyDescent="0.25">
      <c r="B74" s="2" t="s">
        <v>15</v>
      </c>
      <c r="C74" s="22">
        <v>30</v>
      </c>
      <c r="D74" s="3">
        <v>2014</v>
      </c>
      <c r="E74" s="7" t="s">
        <v>18</v>
      </c>
      <c r="F74" s="8">
        <v>86.4</v>
      </c>
      <c r="G74" s="9">
        <v>7.6</v>
      </c>
      <c r="H74" s="9">
        <v>11.55</v>
      </c>
      <c r="I74" s="8">
        <v>101.7</v>
      </c>
      <c r="J74" s="8">
        <v>0</v>
      </c>
      <c r="K74" s="38">
        <v>0.6</v>
      </c>
      <c r="L74" s="72">
        <v>2</v>
      </c>
      <c r="M74" s="11">
        <v>11.5</v>
      </c>
      <c r="N74" s="10">
        <v>2.7E-2</v>
      </c>
      <c r="O74" s="31" t="s">
        <v>24</v>
      </c>
      <c r="P74" s="8">
        <v>0.93250000000000011</v>
      </c>
    </row>
    <row r="75" spans="2:16" x14ac:dyDescent="0.25">
      <c r="B75" s="2" t="s">
        <v>15</v>
      </c>
      <c r="C75" s="2">
        <v>100</v>
      </c>
      <c r="D75" s="3">
        <v>2014</v>
      </c>
      <c r="E75" s="7" t="s">
        <v>18</v>
      </c>
      <c r="F75" s="8">
        <v>86.1</v>
      </c>
      <c r="G75" s="9">
        <v>7.44</v>
      </c>
      <c r="H75" s="9">
        <v>10.71</v>
      </c>
      <c r="I75" s="8">
        <v>96</v>
      </c>
      <c r="J75" s="8">
        <v>0.7</v>
      </c>
      <c r="K75" s="38">
        <v>0.6</v>
      </c>
      <c r="L75" s="72">
        <v>2</v>
      </c>
      <c r="M75" s="8">
        <v>11.5</v>
      </c>
      <c r="N75" s="10">
        <v>2.9000000000000001E-2</v>
      </c>
      <c r="O75" s="31" t="s">
        <v>24</v>
      </c>
      <c r="P75" s="8">
        <v>0.50654999999999994</v>
      </c>
    </row>
    <row r="76" spans="2:16" x14ac:dyDescent="0.25">
      <c r="B76" s="12" t="s">
        <v>15</v>
      </c>
      <c r="C76" s="15" t="s">
        <v>16</v>
      </c>
      <c r="D76" s="3">
        <v>2015</v>
      </c>
      <c r="E76" s="4" t="s">
        <v>17</v>
      </c>
      <c r="F76" s="8">
        <v>85.4</v>
      </c>
      <c r="G76" s="9">
        <v>8.9</v>
      </c>
      <c r="H76" s="9">
        <v>9.4700000000000006</v>
      </c>
      <c r="I76" s="8">
        <v>100.4</v>
      </c>
      <c r="J76" s="8">
        <v>26.6</v>
      </c>
      <c r="K76" s="34">
        <v>1</v>
      </c>
      <c r="L76" s="8">
        <v>3.198963174830173</v>
      </c>
      <c r="M76" s="8">
        <v>14.5</v>
      </c>
      <c r="N76" s="10">
        <v>2.5000000000000001E-2</v>
      </c>
      <c r="O76" s="31" t="s">
        <v>24</v>
      </c>
      <c r="P76" s="8">
        <v>2.2023999999999999</v>
      </c>
    </row>
    <row r="77" spans="2:16" x14ac:dyDescent="0.25">
      <c r="B77" s="12" t="s">
        <v>15</v>
      </c>
      <c r="C77" s="15">
        <v>15</v>
      </c>
      <c r="D77" s="3">
        <v>2015</v>
      </c>
      <c r="E77" s="4" t="s">
        <v>17</v>
      </c>
      <c r="F77" s="8">
        <v>85</v>
      </c>
      <c r="G77" s="9">
        <v>7.99</v>
      </c>
      <c r="H77" s="9">
        <v>9.59</v>
      </c>
      <c r="I77" s="8">
        <v>100.2</v>
      </c>
      <c r="J77" s="8">
        <v>26.6</v>
      </c>
      <c r="K77" s="34">
        <v>1</v>
      </c>
      <c r="L77" s="8">
        <v>4.166964604933856</v>
      </c>
      <c r="M77" s="8">
        <v>14.5</v>
      </c>
      <c r="N77" s="10">
        <v>3.1E-2</v>
      </c>
      <c r="O77" s="31" t="s">
        <v>24</v>
      </c>
      <c r="P77" s="8">
        <v>1.5627000000000002</v>
      </c>
    </row>
    <row r="78" spans="2:16" x14ac:dyDescent="0.25">
      <c r="B78" s="12" t="s">
        <v>15</v>
      </c>
      <c r="C78" s="15">
        <v>30</v>
      </c>
      <c r="D78" s="3">
        <v>2015</v>
      </c>
      <c r="E78" s="4" t="s">
        <v>17</v>
      </c>
      <c r="F78" s="8">
        <v>84.6</v>
      </c>
      <c r="G78" s="9">
        <v>7.87</v>
      </c>
      <c r="H78" s="9">
        <v>9.68</v>
      </c>
      <c r="I78" s="8">
        <v>100.4</v>
      </c>
      <c r="J78" s="8">
        <v>26.6</v>
      </c>
      <c r="K78" s="34">
        <v>1</v>
      </c>
      <c r="L78" s="8">
        <v>2.383804075795493</v>
      </c>
      <c r="M78" s="8">
        <v>14.5</v>
      </c>
      <c r="N78" s="10">
        <v>2.7E-2</v>
      </c>
      <c r="O78" s="31" t="s">
        <v>24</v>
      </c>
      <c r="P78" s="8">
        <v>1.3978999999999997</v>
      </c>
    </row>
    <row r="79" spans="2:16" x14ac:dyDescent="0.25">
      <c r="B79" s="12" t="s">
        <v>15</v>
      </c>
      <c r="C79" s="15">
        <v>50</v>
      </c>
      <c r="D79" s="3">
        <v>2015</v>
      </c>
      <c r="E79" s="4" t="s">
        <v>17</v>
      </c>
      <c r="F79" s="8">
        <v>83.5</v>
      </c>
      <c r="G79" s="9">
        <v>7.85</v>
      </c>
      <c r="H79" s="9">
        <v>10.57</v>
      </c>
      <c r="I79" s="8">
        <v>100.4</v>
      </c>
      <c r="J79" s="8">
        <v>26.6</v>
      </c>
      <c r="K79" s="34">
        <v>1</v>
      </c>
      <c r="L79" s="8">
        <v>6.0010725777618852</v>
      </c>
      <c r="M79" s="8">
        <v>14.5</v>
      </c>
      <c r="N79" s="10">
        <v>2.3E-2</v>
      </c>
      <c r="O79" s="31" t="s">
        <v>24</v>
      </c>
      <c r="P79" s="8">
        <v>2.1355000000000004</v>
      </c>
    </row>
    <row r="80" spans="2:16" x14ac:dyDescent="0.25">
      <c r="B80" s="12" t="s">
        <v>15</v>
      </c>
      <c r="C80" s="15">
        <v>80</v>
      </c>
      <c r="D80" s="3">
        <v>2015</v>
      </c>
      <c r="E80" s="4" t="s">
        <v>17</v>
      </c>
      <c r="F80" s="8">
        <v>83.4</v>
      </c>
      <c r="G80" s="9">
        <v>7.8</v>
      </c>
      <c r="H80" s="9">
        <v>10.32</v>
      </c>
      <c r="I80" s="8">
        <v>94.5</v>
      </c>
      <c r="J80" s="8">
        <v>26.6</v>
      </c>
      <c r="K80" s="9">
        <v>1.1165347405452954</v>
      </c>
      <c r="L80" s="8">
        <v>5.2878083661065407</v>
      </c>
      <c r="M80" s="8">
        <v>14.5</v>
      </c>
      <c r="N80" s="10">
        <v>0.02</v>
      </c>
      <c r="O80" s="31" t="s">
        <v>24</v>
      </c>
      <c r="P80" s="8">
        <v>1.5923500000000002</v>
      </c>
    </row>
    <row r="81" spans="2:16" x14ac:dyDescent="0.25">
      <c r="B81" s="12" t="s">
        <v>15</v>
      </c>
      <c r="C81" s="15">
        <v>100</v>
      </c>
      <c r="D81" s="3">
        <v>2015</v>
      </c>
      <c r="E81" s="4" t="s">
        <v>17</v>
      </c>
      <c r="F81" s="8">
        <v>84</v>
      </c>
      <c r="G81" s="9">
        <v>7.81</v>
      </c>
      <c r="H81" s="9">
        <v>10.18</v>
      </c>
      <c r="I81" s="8">
        <v>92.6</v>
      </c>
      <c r="J81" s="8">
        <v>26.6</v>
      </c>
      <c r="K81" s="34">
        <v>1</v>
      </c>
      <c r="L81" s="8">
        <v>3.5555952806578457</v>
      </c>
      <c r="M81" s="8">
        <v>14.5</v>
      </c>
      <c r="N81" s="10">
        <v>2.9000000000000001E-2</v>
      </c>
      <c r="O81" s="31" t="s">
        <v>24</v>
      </c>
      <c r="P81" s="8">
        <v>1.6804000000000001</v>
      </c>
    </row>
    <row r="82" spans="2:16" x14ac:dyDescent="0.25">
      <c r="B82" s="2" t="s">
        <v>15</v>
      </c>
      <c r="C82" s="2" t="s">
        <v>16</v>
      </c>
      <c r="D82" s="3">
        <v>2015</v>
      </c>
      <c r="E82" s="7" t="s">
        <v>18</v>
      </c>
      <c r="F82" s="13" t="s">
        <v>19</v>
      </c>
      <c r="G82" s="13" t="s">
        <v>19</v>
      </c>
      <c r="H82" s="13" t="s">
        <v>19</v>
      </c>
      <c r="I82" s="13" t="s">
        <v>19</v>
      </c>
      <c r="J82" s="13" t="s">
        <v>19</v>
      </c>
      <c r="K82" s="13" t="s">
        <v>19</v>
      </c>
      <c r="L82" s="13" t="s">
        <v>19</v>
      </c>
      <c r="M82" s="13" t="s">
        <v>19</v>
      </c>
      <c r="N82" s="13" t="s">
        <v>19</v>
      </c>
      <c r="O82" s="13" t="s">
        <v>19</v>
      </c>
      <c r="P82" s="13" t="s">
        <v>19</v>
      </c>
    </row>
    <row r="83" spans="2:16" x14ac:dyDescent="0.25">
      <c r="B83" s="2" t="s">
        <v>15</v>
      </c>
      <c r="C83" s="22">
        <v>30</v>
      </c>
      <c r="D83" s="3">
        <v>2015</v>
      </c>
      <c r="E83" s="7" t="s">
        <v>18</v>
      </c>
      <c r="F83" s="13" t="s">
        <v>19</v>
      </c>
      <c r="G83" s="13" t="s">
        <v>19</v>
      </c>
      <c r="H83" s="13" t="s">
        <v>19</v>
      </c>
      <c r="I83" s="13" t="s">
        <v>19</v>
      </c>
      <c r="J83" s="13" t="s">
        <v>19</v>
      </c>
      <c r="K83" s="13" t="s">
        <v>19</v>
      </c>
      <c r="L83" s="13" t="s">
        <v>19</v>
      </c>
      <c r="M83" s="13" t="s">
        <v>19</v>
      </c>
      <c r="N83" s="13" t="s">
        <v>19</v>
      </c>
      <c r="O83" s="13" t="s">
        <v>19</v>
      </c>
      <c r="P83" s="13" t="s">
        <v>19</v>
      </c>
    </row>
    <row r="84" spans="2:16" x14ac:dyDescent="0.25">
      <c r="B84" s="2" t="s">
        <v>15</v>
      </c>
      <c r="C84" s="2">
        <v>100</v>
      </c>
      <c r="D84" s="3">
        <v>2015</v>
      </c>
      <c r="E84" s="7" t="s">
        <v>18</v>
      </c>
      <c r="F84" s="13" t="s">
        <v>19</v>
      </c>
      <c r="G84" s="13" t="s">
        <v>19</v>
      </c>
      <c r="H84" s="13" t="s">
        <v>19</v>
      </c>
      <c r="I84" s="13" t="s">
        <v>19</v>
      </c>
      <c r="J84" s="13" t="s">
        <v>19</v>
      </c>
      <c r="K84" s="13" t="s">
        <v>19</v>
      </c>
      <c r="L84" s="13" t="s">
        <v>19</v>
      </c>
      <c r="M84" s="13" t="s">
        <v>19</v>
      </c>
      <c r="N84" s="13" t="s">
        <v>19</v>
      </c>
      <c r="O84" s="13" t="s">
        <v>19</v>
      </c>
      <c r="P84" s="13" t="s">
        <v>19</v>
      </c>
    </row>
    <row r="85" spans="2:16" x14ac:dyDescent="0.25">
      <c r="B85" s="2" t="s">
        <v>15</v>
      </c>
      <c r="C85" s="8" t="s">
        <v>16</v>
      </c>
      <c r="D85" s="3">
        <v>2016</v>
      </c>
      <c r="E85" s="4" t="s">
        <v>17</v>
      </c>
      <c r="F85" s="8">
        <v>90.3</v>
      </c>
      <c r="G85" s="9">
        <v>7.66</v>
      </c>
      <c r="H85" s="9">
        <v>9.64</v>
      </c>
      <c r="I85" s="8">
        <v>102.4</v>
      </c>
      <c r="J85" s="8" t="s">
        <v>19</v>
      </c>
      <c r="K85" s="35">
        <v>1</v>
      </c>
      <c r="L85" s="75">
        <v>3</v>
      </c>
      <c r="M85" s="8">
        <v>15</v>
      </c>
      <c r="N85" s="10">
        <v>1.6E-2</v>
      </c>
      <c r="O85" s="10">
        <v>8.9357541899441374E-3</v>
      </c>
      <c r="P85" s="8">
        <v>0.95930000000000004</v>
      </c>
    </row>
    <row r="86" spans="2:16" x14ac:dyDescent="0.25">
      <c r="B86" s="2" t="s">
        <v>15</v>
      </c>
      <c r="C86" s="15">
        <v>15</v>
      </c>
      <c r="D86" s="3">
        <v>2016</v>
      </c>
      <c r="E86" s="4" t="s">
        <v>17</v>
      </c>
      <c r="F86" s="8">
        <v>90.2</v>
      </c>
      <c r="G86" s="9">
        <v>7.73</v>
      </c>
      <c r="H86" s="9">
        <v>10.16</v>
      </c>
      <c r="I86" s="8">
        <v>106.9</v>
      </c>
      <c r="J86" s="8" t="s">
        <v>19</v>
      </c>
      <c r="K86" s="35">
        <v>1</v>
      </c>
      <c r="L86" s="75">
        <v>4</v>
      </c>
      <c r="M86" s="8">
        <v>15</v>
      </c>
      <c r="N86" s="10">
        <v>1.6E-2</v>
      </c>
      <c r="O86" s="10">
        <v>7.0921787709497244E-3</v>
      </c>
      <c r="P86" s="8">
        <v>0.71850000000000014</v>
      </c>
    </row>
    <row r="87" spans="2:16" x14ac:dyDescent="0.25">
      <c r="B87" s="2" t="s">
        <v>15</v>
      </c>
      <c r="C87" s="15">
        <v>30</v>
      </c>
      <c r="D87" s="3">
        <v>2016</v>
      </c>
      <c r="E87" s="4" t="s">
        <v>17</v>
      </c>
      <c r="F87" s="8">
        <v>89.6</v>
      </c>
      <c r="G87" s="9">
        <v>7.77</v>
      </c>
      <c r="H87" s="9">
        <v>9.69</v>
      </c>
      <c r="I87" s="8">
        <v>106.4</v>
      </c>
      <c r="J87" s="8" t="s">
        <v>19</v>
      </c>
      <c r="K87" s="35">
        <v>1</v>
      </c>
      <c r="L87" s="75">
        <v>4</v>
      </c>
      <c r="M87" s="8">
        <v>15</v>
      </c>
      <c r="N87" s="10">
        <v>1.6E-2</v>
      </c>
      <c r="O87" s="10">
        <v>9.3966480446927396E-3</v>
      </c>
      <c r="P87" s="8">
        <v>0.73394999999999999</v>
      </c>
    </row>
    <row r="88" spans="2:16" x14ac:dyDescent="0.25">
      <c r="B88" s="2" t="s">
        <v>15</v>
      </c>
      <c r="C88" s="15">
        <v>50</v>
      </c>
      <c r="D88" s="3">
        <v>2016</v>
      </c>
      <c r="E88" s="4" t="s">
        <v>17</v>
      </c>
      <c r="F88" s="8">
        <v>89</v>
      </c>
      <c r="G88" s="9">
        <v>7.76</v>
      </c>
      <c r="H88" s="9">
        <v>10.11</v>
      </c>
      <c r="I88" s="8">
        <v>102.3</v>
      </c>
      <c r="J88" s="8" t="s">
        <v>19</v>
      </c>
      <c r="K88" s="35">
        <v>1</v>
      </c>
      <c r="L88" s="76">
        <v>2</v>
      </c>
      <c r="M88" s="8">
        <v>15</v>
      </c>
      <c r="N88" s="10">
        <v>2.4E-2</v>
      </c>
      <c r="O88" s="10">
        <v>8.4748603351955335E-3</v>
      </c>
      <c r="P88" s="8">
        <v>0.61729999999999996</v>
      </c>
    </row>
    <row r="89" spans="2:16" x14ac:dyDescent="0.25">
      <c r="B89" s="2" t="s">
        <v>15</v>
      </c>
      <c r="C89" s="15">
        <v>80</v>
      </c>
      <c r="D89" s="3">
        <v>2016</v>
      </c>
      <c r="E89" s="4" t="s">
        <v>17</v>
      </c>
      <c r="F89" s="8">
        <v>87.7</v>
      </c>
      <c r="G89" s="9">
        <v>7.67</v>
      </c>
      <c r="H89" s="9">
        <v>10.37</v>
      </c>
      <c r="I89" s="8">
        <v>95.1</v>
      </c>
      <c r="J89" s="8" t="s">
        <v>19</v>
      </c>
      <c r="K89" s="35">
        <v>1</v>
      </c>
      <c r="L89" s="75">
        <v>3</v>
      </c>
      <c r="M89" s="8">
        <v>15</v>
      </c>
      <c r="N89" s="10">
        <v>0.02</v>
      </c>
      <c r="O89" s="10">
        <v>7.5530726256983266E-3</v>
      </c>
      <c r="P89" s="8">
        <v>0.8872000000000001</v>
      </c>
    </row>
    <row r="90" spans="2:16" x14ac:dyDescent="0.25">
      <c r="B90" s="2" t="s">
        <v>15</v>
      </c>
      <c r="C90" s="15">
        <v>100</v>
      </c>
      <c r="D90" s="3">
        <v>2016</v>
      </c>
      <c r="E90" s="4" t="s">
        <v>17</v>
      </c>
      <c r="F90" s="8">
        <v>87.8</v>
      </c>
      <c r="G90" s="9">
        <v>7.62</v>
      </c>
      <c r="H90" s="9">
        <v>10.34</v>
      </c>
      <c r="I90" s="8">
        <v>94.4</v>
      </c>
      <c r="J90" s="8" t="s">
        <v>19</v>
      </c>
      <c r="K90" s="35">
        <v>1</v>
      </c>
      <c r="L90" s="75">
        <v>3</v>
      </c>
      <c r="M90" s="8">
        <v>15</v>
      </c>
      <c r="N90" s="10">
        <v>2.4E-2</v>
      </c>
      <c r="O90" s="10">
        <v>1.3083798882681566E-2</v>
      </c>
      <c r="P90" s="8">
        <v>0.45325000000000015</v>
      </c>
    </row>
    <row r="91" spans="2:16" x14ac:dyDescent="0.25">
      <c r="B91" s="2" t="s">
        <v>15</v>
      </c>
      <c r="C91" s="15" t="s">
        <v>16</v>
      </c>
      <c r="D91" s="3">
        <v>2016</v>
      </c>
      <c r="E91" s="7" t="s">
        <v>18</v>
      </c>
      <c r="F91" s="8">
        <v>78.900000000000006</v>
      </c>
      <c r="G91" s="9">
        <v>8.01</v>
      </c>
      <c r="H91" s="9">
        <v>10.199999999999999</v>
      </c>
      <c r="I91" s="8">
        <v>99.5</v>
      </c>
      <c r="J91" s="8" t="s">
        <v>19</v>
      </c>
      <c r="K91" s="35">
        <v>1</v>
      </c>
      <c r="L91" s="76">
        <v>2</v>
      </c>
      <c r="M91" s="8">
        <v>21.4</v>
      </c>
      <c r="N91" s="13" t="s">
        <v>19</v>
      </c>
      <c r="O91" s="10">
        <v>7.5693581780538364E-3</v>
      </c>
      <c r="P91" s="8">
        <v>0.7046</v>
      </c>
    </row>
    <row r="92" spans="2:16" x14ac:dyDescent="0.25">
      <c r="B92" s="2" t="s">
        <v>15</v>
      </c>
      <c r="C92" s="15">
        <v>30</v>
      </c>
      <c r="D92" s="3">
        <v>2016</v>
      </c>
      <c r="E92" s="7" t="s">
        <v>18</v>
      </c>
      <c r="F92" s="8">
        <v>78.900000000000006</v>
      </c>
      <c r="G92" s="9">
        <v>7.94</v>
      </c>
      <c r="H92" s="9">
        <v>10.16</v>
      </c>
      <c r="I92" s="8">
        <v>99</v>
      </c>
      <c r="J92" s="8" t="s">
        <v>19</v>
      </c>
      <c r="K92" s="35">
        <v>1</v>
      </c>
      <c r="L92" s="76">
        <v>2</v>
      </c>
      <c r="M92" s="8">
        <v>21.4</v>
      </c>
      <c r="N92" s="13" t="s">
        <v>19</v>
      </c>
      <c r="O92" s="10">
        <v>7.5693581780538364E-3</v>
      </c>
      <c r="P92" s="8">
        <v>0.70460000000000012</v>
      </c>
    </row>
    <row r="93" spans="2:16" x14ac:dyDescent="0.25">
      <c r="B93" s="2" t="s">
        <v>15</v>
      </c>
      <c r="C93" s="15">
        <v>100</v>
      </c>
      <c r="D93" s="3">
        <v>2016</v>
      </c>
      <c r="E93" s="7" t="s">
        <v>18</v>
      </c>
      <c r="F93" s="8">
        <v>79</v>
      </c>
      <c r="G93" s="9">
        <v>8.11</v>
      </c>
      <c r="H93" s="9">
        <v>10.17</v>
      </c>
      <c r="I93" s="8">
        <v>99.7</v>
      </c>
      <c r="J93" s="8" t="s">
        <v>19</v>
      </c>
      <c r="K93" s="35">
        <v>1</v>
      </c>
      <c r="L93" s="76">
        <v>2</v>
      </c>
      <c r="M93" s="8">
        <v>21.4</v>
      </c>
      <c r="N93" s="13" t="s">
        <v>19</v>
      </c>
      <c r="O93" s="10">
        <v>8.4803312629399656E-3</v>
      </c>
      <c r="P93" s="8">
        <v>0.74334999999999996</v>
      </c>
    </row>
    <row r="94" spans="2:16" x14ac:dyDescent="0.25">
      <c r="B94" s="2" t="s">
        <v>15</v>
      </c>
      <c r="C94" s="8" t="s">
        <v>16</v>
      </c>
      <c r="D94" s="3">
        <v>2017</v>
      </c>
      <c r="E94" s="4" t="s">
        <v>17</v>
      </c>
      <c r="F94" s="16">
        <v>89.3</v>
      </c>
      <c r="G94" s="17">
        <v>7.7</v>
      </c>
      <c r="H94" s="17">
        <v>9.77</v>
      </c>
      <c r="I94" s="16">
        <v>103.1</v>
      </c>
      <c r="J94" s="8" t="s">
        <v>19</v>
      </c>
      <c r="K94" s="36">
        <v>1</v>
      </c>
      <c r="L94" s="16">
        <v>3.2</v>
      </c>
      <c r="M94" s="16">
        <v>13.5</v>
      </c>
      <c r="N94" s="18">
        <v>0.53</v>
      </c>
      <c r="O94" s="19">
        <v>7.0000000000000001E-3</v>
      </c>
      <c r="P94" s="16">
        <v>1.4</v>
      </c>
    </row>
    <row r="95" spans="2:16" x14ac:dyDescent="0.25">
      <c r="B95" s="2" t="s">
        <v>15</v>
      </c>
      <c r="C95" s="15">
        <v>15</v>
      </c>
      <c r="D95" s="3">
        <v>2017</v>
      </c>
      <c r="E95" s="4" t="s">
        <v>17</v>
      </c>
      <c r="F95" s="16">
        <v>89.9</v>
      </c>
      <c r="G95" s="17">
        <v>7.66</v>
      </c>
      <c r="H95" s="17">
        <v>10.01</v>
      </c>
      <c r="I95" s="16">
        <v>104.6</v>
      </c>
      <c r="J95" s="8" t="s">
        <v>19</v>
      </c>
      <c r="K95" s="36">
        <v>1</v>
      </c>
      <c r="L95" s="77">
        <v>3</v>
      </c>
      <c r="M95" s="16">
        <v>13.5</v>
      </c>
      <c r="N95" s="18">
        <v>4.8000000000000001E-2</v>
      </c>
      <c r="O95" s="19">
        <v>8.0000000000000002E-3</v>
      </c>
      <c r="P95" s="16">
        <v>1.6</v>
      </c>
    </row>
    <row r="96" spans="2:16" x14ac:dyDescent="0.25">
      <c r="B96" s="2" t="s">
        <v>15</v>
      </c>
      <c r="C96" s="15">
        <v>30</v>
      </c>
      <c r="D96" s="3">
        <v>2017</v>
      </c>
      <c r="E96" s="4" t="s">
        <v>17</v>
      </c>
      <c r="F96" s="16">
        <v>89.9</v>
      </c>
      <c r="G96" s="17">
        <v>7.74</v>
      </c>
      <c r="H96" s="17">
        <v>10.029999999999999</v>
      </c>
      <c r="I96" s="16">
        <v>104.6</v>
      </c>
      <c r="J96" s="8" t="s">
        <v>19</v>
      </c>
      <c r="K96" s="36">
        <v>1</v>
      </c>
      <c r="L96" s="77">
        <v>3</v>
      </c>
      <c r="M96" s="16">
        <v>13.5</v>
      </c>
      <c r="N96" s="18">
        <v>3.9E-2</v>
      </c>
      <c r="O96" s="19">
        <v>6.0000000000000001E-3</v>
      </c>
      <c r="P96" s="16">
        <v>0.9</v>
      </c>
    </row>
    <row r="97" spans="2:23" x14ac:dyDescent="0.25">
      <c r="B97" s="2" t="s">
        <v>15</v>
      </c>
      <c r="C97" s="15">
        <v>50</v>
      </c>
      <c r="D97" s="3">
        <v>2017</v>
      </c>
      <c r="E97" s="4" t="s">
        <v>17</v>
      </c>
      <c r="F97" s="16">
        <v>91</v>
      </c>
      <c r="G97" s="17">
        <v>7.75</v>
      </c>
      <c r="H97" s="17">
        <v>10.52</v>
      </c>
      <c r="I97" s="16">
        <v>101.2</v>
      </c>
      <c r="J97" s="8" t="s">
        <v>19</v>
      </c>
      <c r="K97" s="17">
        <v>1.06</v>
      </c>
      <c r="L97" s="77">
        <v>3</v>
      </c>
      <c r="M97" s="16">
        <v>13.5</v>
      </c>
      <c r="N97" s="18">
        <v>4.2999999999999997E-2</v>
      </c>
      <c r="O97" s="19">
        <v>8.0000000000000002E-3</v>
      </c>
      <c r="P97" s="16">
        <v>0.7</v>
      </c>
    </row>
    <row r="98" spans="2:23" x14ac:dyDescent="0.25">
      <c r="B98" s="2" t="s">
        <v>15</v>
      </c>
      <c r="C98" s="15">
        <v>80</v>
      </c>
      <c r="D98" s="3">
        <v>2017</v>
      </c>
      <c r="E98" s="4" t="s">
        <v>17</v>
      </c>
      <c r="F98" s="16">
        <v>90.1</v>
      </c>
      <c r="G98" s="17">
        <v>7.67</v>
      </c>
      <c r="H98" s="17">
        <v>10.81</v>
      </c>
      <c r="I98" s="16">
        <v>99.4</v>
      </c>
      <c r="J98" s="8" t="s">
        <v>19</v>
      </c>
      <c r="K98" s="36">
        <v>1</v>
      </c>
      <c r="L98" s="77">
        <v>3</v>
      </c>
      <c r="M98" s="16">
        <v>13.5</v>
      </c>
      <c r="N98" s="18">
        <v>5.8999999999999997E-2</v>
      </c>
      <c r="O98" s="19">
        <v>8.9999999999999993E-3</v>
      </c>
      <c r="P98" s="16">
        <v>0.8</v>
      </c>
    </row>
    <row r="99" spans="2:23" x14ac:dyDescent="0.25">
      <c r="B99" s="2" t="s">
        <v>15</v>
      </c>
      <c r="C99" s="15">
        <v>100</v>
      </c>
      <c r="D99" s="3">
        <v>2017</v>
      </c>
      <c r="E99" s="4" t="s">
        <v>17</v>
      </c>
      <c r="F99" s="16">
        <v>90.3</v>
      </c>
      <c r="G99" s="17">
        <v>7.61</v>
      </c>
      <c r="H99" s="17">
        <v>10.76</v>
      </c>
      <c r="I99" s="16">
        <v>98.1</v>
      </c>
      <c r="J99" s="8" t="s">
        <v>19</v>
      </c>
      <c r="K99" s="36">
        <v>1</v>
      </c>
      <c r="L99" s="77">
        <v>3</v>
      </c>
      <c r="M99" s="16">
        <v>13.5</v>
      </c>
      <c r="N99" s="18">
        <v>4.7E-2</v>
      </c>
      <c r="O99" s="19">
        <v>8.0000000000000002E-3</v>
      </c>
      <c r="P99" s="16">
        <v>0.7</v>
      </c>
    </row>
    <row r="100" spans="2:23" x14ac:dyDescent="0.25">
      <c r="B100" s="2" t="s">
        <v>15</v>
      </c>
      <c r="C100" s="15" t="s">
        <v>16</v>
      </c>
      <c r="D100" s="3">
        <v>2017</v>
      </c>
      <c r="E100" s="7" t="s">
        <v>18</v>
      </c>
      <c r="F100" s="16">
        <v>89.1</v>
      </c>
      <c r="G100" s="17">
        <v>7.7</v>
      </c>
      <c r="H100" s="17">
        <v>10.99</v>
      </c>
      <c r="I100" s="16">
        <v>99.4</v>
      </c>
      <c r="J100" s="8" t="s">
        <v>19</v>
      </c>
      <c r="K100" s="36">
        <v>1</v>
      </c>
      <c r="L100" s="77">
        <v>3</v>
      </c>
      <c r="M100" s="16">
        <v>11</v>
      </c>
      <c r="N100" s="18">
        <v>0.03</v>
      </c>
      <c r="O100" s="19">
        <v>8.9999999999999993E-3</v>
      </c>
      <c r="P100" s="16">
        <v>1</v>
      </c>
    </row>
    <row r="101" spans="2:23" x14ac:dyDescent="0.25">
      <c r="B101" s="2" t="s">
        <v>15</v>
      </c>
      <c r="C101" s="15">
        <v>30</v>
      </c>
      <c r="D101" s="3">
        <v>2017</v>
      </c>
      <c r="E101" s="7" t="s">
        <v>18</v>
      </c>
      <c r="F101" s="16">
        <v>89.3</v>
      </c>
      <c r="G101" s="17">
        <v>7.7</v>
      </c>
      <c r="H101" s="17">
        <v>10.68</v>
      </c>
      <c r="I101" s="16">
        <v>96.9</v>
      </c>
      <c r="J101" s="8" t="s">
        <v>19</v>
      </c>
      <c r="K101" s="36">
        <v>1</v>
      </c>
      <c r="L101" s="77">
        <v>3</v>
      </c>
      <c r="M101" s="16">
        <v>11</v>
      </c>
      <c r="N101" s="18">
        <v>4.7E-2</v>
      </c>
      <c r="O101" s="19">
        <v>8.0000000000000002E-3</v>
      </c>
      <c r="P101" s="16">
        <v>1.5</v>
      </c>
    </row>
    <row r="102" spans="2:23" x14ac:dyDescent="0.25">
      <c r="B102" s="2" t="s">
        <v>15</v>
      </c>
      <c r="C102" s="15">
        <v>100</v>
      </c>
      <c r="D102" s="3">
        <v>2017</v>
      </c>
      <c r="E102" s="7" t="s">
        <v>18</v>
      </c>
      <c r="F102" s="16">
        <v>89.5</v>
      </c>
      <c r="G102" s="17">
        <v>7.7</v>
      </c>
      <c r="H102" s="17">
        <v>10.61</v>
      </c>
      <c r="I102" s="16">
        <v>96.3</v>
      </c>
      <c r="J102" s="8" t="s">
        <v>19</v>
      </c>
      <c r="K102" s="36">
        <v>1</v>
      </c>
      <c r="L102" s="77">
        <v>3</v>
      </c>
      <c r="M102" s="16">
        <v>11</v>
      </c>
      <c r="N102" s="18">
        <v>5.5E-2</v>
      </c>
      <c r="O102" s="19">
        <v>8.0000000000000002E-3</v>
      </c>
      <c r="P102" s="16">
        <v>1.3</v>
      </c>
      <c r="U102" s="51"/>
    </row>
    <row r="103" spans="2:23" x14ac:dyDescent="0.25">
      <c r="B103" s="12" t="s">
        <v>23</v>
      </c>
      <c r="C103" s="2" t="s">
        <v>16</v>
      </c>
      <c r="D103" s="3">
        <v>2013</v>
      </c>
      <c r="E103" s="4" t="s">
        <v>17</v>
      </c>
      <c r="F103" s="5">
        <v>89.2</v>
      </c>
      <c r="G103" s="5">
        <v>7.84</v>
      </c>
      <c r="H103" s="5">
        <v>9.3000000000000007</v>
      </c>
      <c r="I103" s="5">
        <v>98</v>
      </c>
      <c r="J103" s="6">
        <v>0</v>
      </c>
      <c r="K103" s="38">
        <v>2.1</v>
      </c>
      <c r="L103" s="72">
        <v>6</v>
      </c>
      <c r="M103" s="6">
        <v>21</v>
      </c>
      <c r="N103" s="13" t="s">
        <v>19</v>
      </c>
      <c r="O103" s="13" t="s">
        <v>19</v>
      </c>
      <c r="P103" s="13" t="s">
        <v>19</v>
      </c>
      <c r="U103" s="1"/>
      <c r="V103" s="1"/>
      <c r="W103" s="1"/>
    </row>
    <row r="104" spans="2:23" x14ac:dyDescent="0.25">
      <c r="B104" s="12" t="s">
        <v>23</v>
      </c>
      <c r="C104" s="2">
        <v>15</v>
      </c>
      <c r="D104" s="3">
        <v>2013</v>
      </c>
      <c r="E104" s="4" t="s">
        <v>17</v>
      </c>
      <c r="F104" s="5">
        <v>89.1</v>
      </c>
      <c r="G104" s="5">
        <v>7.6</v>
      </c>
      <c r="H104" s="5">
        <v>9.35</v>
      </c>
      <c r="I104" s="5">
        <v>98.2</v>
      </c>
      <c r="J104" s="6">
        <v>0</v>
      </c>
      <c r="K104" s="38">
        <v>2.1</v>
      </c>
      <c r="L104" s="72">
        <v>6</v>
      </c>
      <c r="M104" s="6">
        <v>21</v>
      </c>
      <c r="N104" s="13" t="s">
        <v>19</v>
      </c>
      <c r="O104" s="13" t="s">
        <v>19</v>
      </c>
      <c r="P104" s="13" t="s">
        <v>19</v>
      </c>
      <c r="U104" s="1"/>
      <c r="V104" s="1"/>
      <c r="W104" s="1"/>
    </row>
    <row r="105" spans="2:23" x14ac:dyDescent="0.25">
      <c r="B105" s="12" t="s">
        <v>23</v>
      </c>
      <c r="C105" s="22">
        <v>30</v>
      </c>
      <c r="D105" s="3">
        <v>2013</v>
      </c>
      <c r="E105" s="4" t="s">
        <v>17</v>
      </c>
      <c r="F105" s="5">
        <v>89</v>
      </c>
      <c r="G105" s="5">
        <v>7.49</v>
      </c>
      <c r="H105" s="5">
        <v>9.35</v>
      </c>
      <c r="I105" s="5">
        <v>97</v>
      </c>
      <c r="J105" s="6">
        <v>0</v>
      </c>
      <c r="K105" s="38">
        <v>4.3</v>
      </c>
      <c r="L105" s="72">
        <v>6</v>
      </c>
      <c r="M105" s="6">
        <v>21</v>
      </c>
      <c r="N105" s="13" t="s">
        <v>19</v>
      </c>
      <c r="O105" s="13" t="s">
        <v>19</v>
      </c>
      <c r="P105" s="13" t="s">
        <v>19</v>
      </c>
      <c r="U105" s="1"/>
      <c r="V105" s="1"/>
      <c r="W105" s="1"/>
    </row>
    <row r="106" spans="2:23" x14ac:dyDescent="0.25">
      <c r="B106" s="12" t="s">
        <v>23</v>
      </c>
      <c r="C106" s="22">
        <v>50</v>
      </c>
      <c r="D106" s="3">
        <v>2013</v>
      </c>
      <c r="E106" s="4" t="s">
        <v>17</v>
      </c>
      <c r="F106" s="5">
        <v>88.7</v>
      </c>
      <c r="G106" s="5">
        <v>7.32</v>
      </c>
      <c r="H106" s="5">
        <v>9.23</v>
      </c>
      <c r="I106" s="5">
        <v>91</v>
      </c>
      <c r="J106" s="6">
        <v>0</v>
      </c>
      <c r="K106" s="38">
        <v>4.3</v>
      </c>
      <c r="L106" s="72">
        <v>6</v>
      </c>
      <c r="M106" s="6">
        <v>21</v>
      </c>
      <c r="N106" s="13" t="s">
        <v>19</v>
      </c>
      <c r="O106" s="13" t="s">
        <v>19</v>
      </c>
      <c r="P106" s="13" t="s">
        <v>19</v>
      </c>
      <c r="U106" s="1"/>
      <c r="V106" s="1"/>
      <c r="W106" s="1"/>
    </row>
    <row r="107" spans="2:23" x14ac:dyDescent="0.25">
      <c r="B107" s="12" t="s">
        <v>23</v>
      </c>
      <c r="C107" s="22">
        <v>80</v>
      </c>
      <c r="D107" s="3">
        <v>2013</v>
      </c>
      <c r="E107" s="4" t="s">
        <v>17</v>
      </c>
      <c r="F107" s="5">
        <v>88.1</v>
      </c>
      <c r="G107" s="5">
        <v>6.77</v>
      </c>
      <c r="H107" s="5">
        <v>9.49</v>
      </c>
      <c r="I107" s="5">
        <v>85.5</v>
      </c>
      <c r="J107" s="6">
        <v>0</v>
      </c>
      <c r="K107" s="38">
        <v>2.1</v>
      </c>
      <c r="L107" s="72">
        <v>6</v>
      </c>
      <c r="M107" s="6">
        <v>21</v>
      </c>
      <c r="N107" s="13" t="s">
        <v>19</v>
      </c>
      <c r="O107" s="13" t="s">
        <v>19</v>
      </c>
      <c r="P107" s="13" t="s">
        <v>19</v>
      </c>
      <c r="U107" s="1"/>
      <c r="V107" s="1"/>
      <c r="W107" s="1"/>
    </row>
    <row r="108" spans="2:23" x14ac:dyDescent="0.25">
      <c r="B108" s="12" t="s">
        <v>23</v>
      </c>
      <c r="C108" s="2">
        <v>100</v>
      </c>
      <c r="D108" s="3">
        <v>2013</v>
      </c>
      <c r="E108" s="4" t="s">
        <v>17</v>
      </c>
      <c r="F108" s="5">
        <v>88.2</v>
      </c>
      <c r="G108" s="5">
        <v>6.55</v>
      </c>
      <c r="H108" s="5">
        <v>9.27</v>
      </c>
      <c r="I108" s="5">
        <v>83.2</v>
      </c>
      <c r="J108" s="6">
        <v>0</v>
      </c>
      <c r="K108" s="38">
        <v>2.1</v>
      </c>
      <c r="L108" s="72">
        <v>6</v>
      </c>
      <c r="M108" s="6">
        <v>21</v>
      </c>
      <c r="N108" s="13" t="s">
        <v>19</v>
      </c>
      <c r="O108" s="13" t="s">
        <v>19</v>
      </c>
      <c r="P108" s="13" t="s">
        <v>19</v>
      </c>
      <c r="U108" s="1"/>
      <c r="V108" s="1"/>
      <c r="W108" s="1"/>
    </row>
    <row r="109" spans="2:23" x14ac:dyDescent="0.25">
      <c r="B109" s="12" t="s">
        <v>23</v>
      </c>
      <c r="C109" s="2" t="s">
        <v>16</v>
      </c>
      <c r="D109" s="3">
        <v>2013</v>
      </c>
      <c r="E109" s="7" t="s">
        <v>18</v>
      </c>
      <c r="F109" s="5">
        <v>83.4</v>
      </c>
      <c r="G109" s="5">
        <v>8.41</v>
      </c>
      <c r="H109" s="5">
        <v>11.2</v>
      </c>
      <c r="I109" s="5">
        <v>100.5</v>
      </c>
      <c r="J109" s="6">
        <v>0</v>
      </c>
      <c r="K109" s="78">
        <v>0.5</v>
      </c>
      <c r="L109" s="6">
        <v>2</v>
      </c>
      <c r="M109" s="6">
        <v>9</v>
      </c>
      <c r="N109" s="13" t="s">
        <v>19</v>
      </c>
      <c r="O109" s="13" t="s">
        <v>19</v>
      </c>
      <c r="P109" s="13" t="s">
        <v>19</v>
      </c>
      <c r="U109" s="1"/>
      <c r="V109" s="1"/>
      <c r="W109" s="1"/>
    </row>
    <row r="110" spans="2:23" x14ac:dyDescent="0.25">
      <c r="B110" s="12" t="s">
        <v>23</v>
      </c>
      <c r="C110" s="2">
        <v>15</v>
      </c>
      <c r="D110" s="3">
        <v>2013</v>
      </c>
      <c r="E110" s="7" t="s">
        <v>18</v>
      </c>
      <c r="F110" s="5">
        <v>83.4</v>
      </c>
      <c r="G110" s="5">
        <v>8.51</v>
      </c>
      <c r="H110" s="5">
        <v>11.14</v>
      </c>
      <c r="I110" s="5">
        <v>99.8</v>
      </c>
      <c r="J110" s="6">
        <v>0</v>
      </c>
      <c r="K110" s="78">
        <v>0.5</v>
      </c>
      <c r="L110" s="6">
        <v>5</v>
      </c>
      <c r="M110" s="6">
        <v>9</v>
      </c>
      <c r="N110" s="13" t="s">
        <v>19</v>
      </c>
      <c r="O110" s="13" t="s">
        <v>19</v>
      </c>
      <c r="P110" s="13" t="s">
        <v>19</v>
      </c>
      <c r="U110" s="1"/>
      <c r="V110" s="1"/>
      <c r="W110" s="1"/>
    </row>
    <row r="111" spans="2:23" x14ac:dyDescent="0.25">
      <c r="B111" s="12" t="s">
        <v>23</v>
      </c>
      <c r="C111" s="22">
        <v>30</v>
      </c>
      <c r="D111" s="3">
        <v>2013</v>
      </c>
      <c r="E111" s="7" t="s">
        <v>18</v>
      </c>
      <c r="F111" s="5">
        <v>83</v>
      </c>
      <c r="G111" s="5">
        <v>8.43</v>
      </c>
      <c r="H111" s="5">
        <v>11.08</v>
      </c>
      <c r="I111" s="5">
        <v>99.3</v>
      </c>
      <c r="J111" s="6">
        <v>0</v>
      </c>
      <c r="K111" s="78">
        <v>0.5</v>
      </c>
      <c r="L111" s="6">
        <v>9</v>
      </c>
      <c r="M111" s="6">
        <v>9</v>
      </c>
      <c r="N111" s="13" t="s">
        <v>19</v>
      </c>
      <c r="O111" s="13" t="s">
        <v>19</v>
      </c>
      <c r="P111" s="13" t="s">
        <v>19</v>
      </c>
      <c r="U111" s="1"/>
      <c r="V111" s="1"/>
      <c r="W111" s="1"/>
    </row>
    <row r="112" spans="2:23" x14ac:dyDescent="0.25">
      <c r="B112" s="12" t="s">
        <v>23</v>
      </c>
      <c r="C112" s="2" t="s">
        <v>16</v>
      </c>
      <c r="D112" s="3">
        <v>2014</v>
      </c>
      <c r="E112" s="4" t="s">
        <v>17</v>
      </c>
      <c r="F112" s="8">
        <v>78.8</v>
      </c>
      <c r="G112" s="9">
        <v>7.93</v>
      </c>
      <c r="H112" s="9">
        <v>9.6999999999999993</v>
      </c>
      <c r="I112" s="8">
        <v>100</v>
      </c>
      <c r="J112" s="8">
        <v>1.6</v>
      </c>
      <c r="K112" s="78">
        <v>0.5</v>
      </c>
      <c r="L112" s="72">
        <v>2</v>
      </c>
      <c r="M112" s="11">
        <v>24</v>
      </c>
      <c r="N112" s="33">
        <v>0.01</v>
      </c>
      <c r="O112" s="31" t="s">
        <v>24</v>
      </c>
      <c r="P112" s="8">
        <v>0.39505000000000001</v>
      </c>
      <c r="U112" s="1"/>
      <c r="V112" s="1"/>
      <c r="W112" s="1"/>
    </row>
    <row r="113" spans="2:23" x14ac:dyDescent="0.25">
      <c r="B113" s="12" t="s">
        <v>23</v>
      </c>
      <c r="C113" s="2">
        <v>15</v>
      </c>
      <c r="D113" s="3">
        <v>2014</v>
      </c>
      <c r="E113" s="4" t="s">
        <v>17</v>
      </c>
      <c r="F113" s="8">
        <v>78.900000000000006</v>
      </c>
      <c r="G113" s="9">
        <v>8.0299999999999994</v>
      </c>
      <c r="H113" s="9">
        <v>9.67</v>
      </c>
      <c r="I113" s="8">
        <v>99.6</v>
      </c>
      <c r="J113" s="8">
        <v>1.2</v>
      </c>
      <c r="K113" s="78">
        <v>0.5</v>
      </c>
      <c r="L113" s="72">
        <v>2</v>
      </c>
      <c r="M113" s="11">
        <v>24</v>
      </c>
      <c r="N113" s="33">
        <v>0.01</v>
      </c>
      <c r="O113" s="31" t="s">
        <v>24</v>
      </c>
      <c r="P113" s="8">
        <v>0.41075</v>
      </c>
      <c r="U113" s="1"/>
      <c r="V113" s="1"/>
      <c r="W113" s="1"/>
    </row>
    <row r="114" spans="2:23" x14ac:dyDescent="0.25">
      <c r="B114" s="12" t="s">
        <v>23</v>
      </c>
      <c r="C114" s="22">
        <v>30</v>
      </c>
      <c r="D114" s="3">
        <v>2014</v>
      </c>
      <c r="E114" s="4" t="s">
        <v>17</v>
      </c>
      <c r="F114" s="8">
        <v>78.8</v>
      </c>
      <c r="G114" s="9">
        <v>7.85</v>
      </c>
      <c r="H114" s="9">
        <v>9.6999999999999993</v>
      </c>
      <c r="I114" s="8">
        <v>99.9</v>
      </c>
      <c r="J114" s="8">
        <v>1.1000000000000001</v>
      </c>
      <c r="K114" s="78">
        <v>0.5</v>
      </c>
      <c r="L114" s="72">
        <v>2</v>
      </c>
      <c r="M114" s="8">
        <v>24</v>
      </c>
      <c r="N114" s="10">
        <v>3.5999999999999997E-2</v>
      </c>
      <c r="O114" s="31" t="s">
        <v>24</v>
      </c>
      <c r="P114" s="8">
        <v>0.43420000000000009</v>
      </c>
      <c r="U114" s="1"/>
      <c r="V114" s="1"/>
      <c r="W114" s="1"/>
    </row>
    <row r="115" spans="2:23" x14ac:dyDescent="0.25">
      <c r="B115" s="12" t="s">
        <v>23</v>
      </c>
      <c r="C115" s="22">
        <v>50</v>
      </c>
      <c r="D115" s="3">
        <v>2014</v>
      </c>
      <c r="E115" s="4" t="s">
        <v>17</v>
      </c>
      <c r="F115" s="8">
        <v>78.7</v>
      </c>
      <c r="G115" s="9">
        <v>7.71</v>
      </c>
      <c r="H115" s="9">
        <v>9.7799999999999994</v>
      </c>
      <c r="I115" s="8">
        <v>99.9</v>
      </c>
      <c r="J115" s="8">
        <v>1.3</v>
      </c>
      <c r="K115" s="78">
        <v>0.5</v>
      </c>
      <c r="L115" s="72">
        <v>2</v>
      </c>
      <c r="M115" s="11">
        <v>24</v>
      </c>
      <c r="N115" s="33">
        <v>0.01</v>
      </c>
      <c r="O115" s="31" t="s">
        <v>24</v>
      </c>
      <c r="P115" s="8">
        <v>0.42930000000000001</v>
      </c>
      <c r="U115" s="1"/>
      <c r="V115" s="1"/>
      <c r="W115" s="1"/>
    </row>
    <row r="116" spans="2:23" x14ac:dyDescent="0.25">
      <c r="B116" s="12" t="s">
        <v>23</v>
      </c>
      <c r="C116" s="22">
        <v>80</v>
      </c>
      <c r="D116" s="3">
        <v>2014</v>
      </c>
      <c r="E116" s="4" t="s">
        <v>17</v>
      </c>
      <c r="F116" s="8">
        <v>77.599999999999994</v>
      </c>
      <c r="G116" s="9">
        <v>7.44</v>
      </c>
      <c r="H116" s="9">
        <v>10.37</v>
      </c>
      <c r="I116" s="8">
        <v>94.8</v>
      </c>
      <c r="J116" s="8">
        <v>0.9</v>
      </c>
      <c r="K116" s="78">
        <v>0.5</v>
      </c>
      <c r="L116" s="72">
        <v>2</v>
      </c>
      <c r="M116" s="8">
        <v>24</v>
      </c>
      <c r="N116" s="10">
        <v>1.4E-2</v>
      </c>
      <c r="O116" s="31" t="s">
        <v>24</v>
      </c>
      <c r="P116" s="8">
        <v>0.37134999999999996</v>
      </c>
    </row>
    <row r="117" spans="2:23" x14ac:dyDescent="0.25">
      <c r="B117" s="12" t="s">
        <v>23</v>
      </c>
      <c r="C117" s="2">
        <v>100</v>
      </c>
      <c r="D117" s="3">
        <v>2014</v>
      </c>
      <c r="E117" s="4" t="s">
        <v>17</v>
      </c>
      <c r="F117" s="8">
        <v>77.7</v>
      </c>
      <c r="G117" s="9">
        <v>7.38</v>
      </c>
      <c r="H117" s="9">
        <v>10.32</v>
      </c>
      <c r="I117" s="8">
        <v>93.5</v>
      </c>
      <c r="J117" s="8">
        <v>0.7</v>
      </c>
      <c r="K117" s="78">
        <v>0.5</v>
      </c>
      <c r="L117" s="72">
        <v>2</v>
      </c>
      <c r="M117" s="11">
        <v>24</v>
      </c>
      <c r="N117" s="10">
        <v>0.02</v>
      </c>
      <c r="O117" s="31" t="s">
        <v>24</v>
      </c>
      <c r="P117" s="8">
        <v>0.28920000000000001</v>
      </c>
    </row>
    <row r="118" spans="2:23" x14ac:dyDescent="0.25">
      <c r="B118" s="12" t="s">
        <v>23</v>
      </c>
      <c r="C118" s="2" t="s">
        <v>16</v>
      </c>
      <c r="D118" s="3">
        <v>2014</v>
      </c>
      <c r="E118" s="7" t="s">
        <v>18</v>
      </c>
      <c r="F118" s="8">
        <v>86.4</v>
      </c>
      <c r="G118" s="9">
        <v>7.85</v>
      </c>
      <c r="H118" s="9">
        <v>11.31</v>
      </c>
      <c r="I118" s="8">
        <v>102.2</v>
      </c>
      <c r="J118" s="8">
        <v>0</v>
      </c>
      <c r="K118" s="38">
        <v>0.6</v>
      </c>
      <c r="L118" s="72">
        <v>2</v>
      </c>
      <c r="M118" s="8">
        <v>8</v>
      </c>
      <c r="N118" s="10">
        <v>1.7999999999999999E-2</v>
      </c>
      <c r="O118" s="31" t="s">
        <v>24</v>
      </c>
      <c r="P118" s="8">
        <v>0.79239999999999999</v>
      </c>
    </row>
    <row r="119" spans="2:23" x14ac:dyDescent="0.25">
      <c r="B119" s="12" t="s">
        <v>23</v>
      </c>
      <c r="C119" s="22">
        <v>30</v>
      </c>
      <c r="D119" s="3">
        <v>2014</v>
      </c>
      <c r="E119" s="7" t="s">
        <v>18</v>
      </c>
      <c r="F119" s="8">
        <v>86.1</v>
      </c>
      <c r="G119" s="9">
        <v>7.66</v>
      </c>
      <c r="H119" s="9">
        <v>11.6</v>
      </c>
      <c r="I119" s="8">
        <v>102.8</v>
      </c>
      <c r="J119" s="8">
        <v>0</v>
      </c>
      <c r="K119" s="38">
        <v>0.6</v>
      </c>
      <c r="L119" s="72">
        <v>2</v>
      </c>
      <c r="M119" s="11">
        <v>8</v>
      </c>
      <c r="N119" s="10">
        <v>3.9E-2</v>
      </c>
      <c r="O119" s="31" t="s">
        <v>24</v>
      </c>
      <c r="P119" s="8">
        <v>1.1310499999999999</v>
      </c>
    </row>
    <row r="120" spans="2:23" x14ac:dyDescent="0.25">
      <c r="B120" s="12" t="s">
        <v>23</v>
      </c>
      <c r="C120" s="2">
        <v>100</v>
      </c>
      <c r="D120" s="3">
        <v>2014</v>
      </c>
      <c r="E120" s="7" t="s">
        <v>18</v>
      </c>
      <c r="F120" s="8">
        <v>86</v>
      </c>
      <c r="G120" s="9">
        <v>7.59</v>
      </c>
      <c r="H120" s="9">
        <v>10.76</v>
      </c>
      <c r="I120" s="8">
        <v>96.2</v>
      </c>
      <c r="J120" s="8">
        <v>0</v>
      </c>
      <c r="K120" s="38">
        <v>0.8</v>
      </c>
      <c r="L120" s="6">
        <v>2</v>
      </c>
      <c r="M120" s="11">
        <v>8</v>
      </c>
      <c r="N120" s="10">
        <v>1.2E-2</v>
      </c>
      <c r="O120" s="31" t="s">
        <v>24</v>
      </c>
      <c r="P120" s="8">
        <v>0.89334999999999998</v>
      </c>
    </row>
    <row r="121" spans="2:23" x14ac:dyDescent="0.25">
      <c r="B121" s="12" t="s">
        <v>23</v>
      </c>
      <c r="C121" s="15" t="s">
        <v>16</v>
      </c>
      <c r="D121" s="3">
        <v>2015</v>
      </c>
      <c r="E121" s="4" t="s">
        <v>17</v>
      </c>
      <c r="F121" s="8">
        <v>83.7</v>
      </c>
      <c r="G121" s="9">
        <v>7.47</v>
      </c>
      <c r="H121" s="9">
        <v>9.68</v>
      </c>
      <c r="I121" s="8">
        <v>100.1</v>
      </c>
      <c r="J121" s="13" t="s">
        <v>19</v>
      </c>
      <c r="K121" s="34">
        <v>1</v>
      </c>
      <c r="L121" s="8">
        <v>4.7783339292098654</v>
      </c>
      <c r="M121" s="8">
        <v>14</v>
      </c>
      <c r="N121" s="10">
        <v>1.7999999999999999E-2</v>
      </c>
      <c r="O121" s="31" t="s">
        <v>24</v>
      </c>
      <c r="P121" s="8">
        <v>0.48670000000000002</v>
      </c>
    </row>
    <row r="122" spans="2:23" x14ac:dyDescent="0.25">
      <c r="B122" s="12" t="s">
        <v>23</v>
      </c>
      <c r="C122" s="15">
        <v>15</v>
      </c>
      <c r="D122" s="3">
        <v>2015</v>
      </c>
      <c r="E122" s="4" t="s">
        <v>17</v>
      </c>
      <c r="F122" s="8">
        <v>83.6</v>
      </c>
      <c r="G122" s="9">
        <v>7.27</v>
      </c>
      <c r="H122" s="9">
        <v>9.6999999999999993</v>
      </c>
      <c r="I122" s="8">
        <v>99.9</v>
      </c>
      <c r="J122" s="13" t="s">
        <v>19</v>
      </c>
      <c r="K122" s="34">
        <v>1</v>
      </c>
      <c r="L122" s="8">
        <v>3.6574901680371803</v>
      </c>
      <c r="M122" s="8">
        <v>14</v>
      </c>
      <c r="N122" s="10">
        <v>4.2000000000000003E-2</v>
      </c>
      <c r="O122" s="31" t="s">
        <v>24</v>
      </c>
      <c r="P122" s="8">
        <v>1.8606499999999997</v>
      </c>
    </row>
    <row r="123" spans="2:23" x14ac:dyDescent="0.25">
      <c r="B123" s="12" t="s">
        <v>23</v>
      </c>
      <c r="C123" s="15">
        <v>30</v>
      </c>
      <c r="D123" s="3">
        <v>2015</v>
      </c>
      <c r="E123" s="4" t="s">
        <v>17</v>
      </c>
      <c r="F123" s="8">
        <v>83.4</v>
      </c>
      <c r="G123" s="9">
        <v>7.12</v>
      </c>
      <c r="H123" s="9">
        <v>9.73</v>
      </c>
      <c r="I123" s="8">
        <v>100</v>
      </c>
      <c r="J123" s="13" t="s">
        <v>19</v>
      </c>
      <c r="K123" s="34">
        <v>1</v>
      </c>
      <c r="L123" s="8">
        <v>4.5745441544511953</v>
      </c>
      <c r="M123" s="8">
        <v>14</v>
      </c>
      <c r="N123" s="10">
        <v>4.7E-2</v>
      </c>
      <c r="O123" s="31" t="s">
        <v>24</v>
      </c>
      <c r="P123" s="8">
        <v>1.6520500000000002</v>
      </c>
    </row>
    <row r="124" spans="2:23" x14ac:dyDescent="0.25">
      <c r="B124" s="12" t="s">
        <v>23</v>
      </c>
      <c r="C124" s="15">
        <v>50</v>
      </c>
      <c r="D124" s="3">
        <v>2015</v>
      </c>
      <c r="E124" s="4" t="s">
        <v>17</v>
      </c>
      <c r="F124" s="8">
        <v>82.4</v>
      </c>
      <c r="G124" s="9">
        <v>6.92</v>
      </c>
      <c r="H124" s="9">
        <v>10.24</v>
      </c>
      <c r="I124" s="8">
        <v>99.9</v>
      </c>
      <c r="J124" s="13" t="s">
        <v>19</v>
      </c>
      <c r="K124" s="34">
        <v>1</v>
      </c>
      <c r="L124" s="8">
        <v>5.8991776903825501</v>
      </c>
      <c r="M124" s="8">
        <v>14</v>
      </c>
      <c r="N124" s="10">
        <v>3.5999999999999997E-2</v>
      </c>
      <c r="O124" s="31" t="s">
        <v>24</v>
      </c>
      <c r="P124" s="8">
        <v>2.9466999999999999</v>
      </c>
    </row>
    <row r="125" spans="2:23" x14ac:dyDescent="0.25">
      <c r="B125" s="12" t="s">
        <v>23</v>
      </c>
      <c r="C125" s="15">
        <v>80</v>
      </c>
      <c r="D125" s="3">
        <v>2015</v>
      </c>
      <c r="E125" s="4" t="s">
        <v>17</v>
      </c>
      <c r="F125" s="8">
        <v>81.900000000000006</v>
      </c>
      <c r="G125" s="9">
        <v>6.7</v>
      </c>
      <c r="H125" s="9">
        <v>10.37</v>
      </c>
      <c r="I125" s="8">
        <v>94.4</v>
      </c>
      <c r="J125" s="13" t="s">
        <v>19</v>
      </c>
      <c r="K125" s="34">
        <v>1</v>
      </c>
      <c r="L125" s="8">
        <v>4.7783339292098654</v>
      </c>
      <c r="M125" s="8">
        <v>14</v>
      </c>
      <c r="N125" s="10">
        <v>2.8000000000000001E-2</v>
      </c>
      <c r="O125" s="31" t="s">
        <v>24</v>
      </c>
      <c r="P125" s="8">
        <v>2.7813500000000002</v>
      </c>
    </row>
    <row r="126" spans="2:23" x14ac:dyDescent="0.25">
      <c r="B126" s="12" t="s">
        <v>23</v>
      </c>
      <c r="C126" s="15">
        <v>100</v>
      </c>
      <c r="D126" s="3">
        <v>2015</v>
      </c>
      <c r="E126" s="4" t="s">
        <v>17</v>
      </c>
      <c r="F126" s="8">
        <v>82</v>
      </c>
      <c r="G126" s="9">
        <v>6.56</v>
      </c>
      <c r="H126" s="9">
        <v>10.199999999999999</v>
      </c>
      <c r="I126" s="8">
        <v>92.1</v>
      </c>
      <c r="J126" s="13" t="s">
        <v>19</v>
      </c>
      <c r="K126" s="34">
        <v>1</v>
      </c>
      <c r="L126" s="8">
        <v>4.8802288165892005</v>
      </c>
      <c r="M126" s="8">
        <v>14</v>
      </c>
      <c r="N126" s="10">
        <v>3.2000000000000001E-2</v>
      </c>
      <c r="O126" s="31" t="s">
        <v>24</v>
      </c>
      <c r="P126" s="8">
        <v>1.6577500000000001</v>
      </c>
    </row>
    <row r="127" spans="2:23" x14ac:dyDescent="0.25">
      <c r="B127" s="12" t="s">
        <v>23</v>
      </c>
      <c r="C127" s="2" t="s">
        <v>16</v>
      </c>
      <c r="D127" s="3">
        <v>2015</v>
      </c>
      <c r="E127" s="7" t="s">
        <v>18</v>
      </c>
      <c r="F127" s="13" t="s">
        <v>19</v>
      </c>
      <c r="G127" s="13" t="s">
        <v>19</v>
      </c>
      <c r="H127" s="13" t="s">
        <v>19</v>
      </c>
      <c r="I127" s="13" t="s">
        <v>19</v>
      </c>
      <c r="J127" s="13" t="s">
        <v>19</v>
      </c>
      <c r="K127" s="13" t="s">
        <v>19</v>
      </c>
      <c r="L127" s="13" t="s">
        <v>19</v>
      </c>
      <c r="M127" s="13" t="s">
        <v>19</v>
      </c>
      <c r="N127" s="13" t="s">
        <v>19</v>
      </c>
      <c r="O127" s="13" t="s">
        <v>19</v>
      </c>
      <c r="P127" s="13" t="s">
        <v>19</v>
      </c>
    </row>
    <row r="128" spans="2:23" x14ac:dyDescent="0.25">
      <c r="B128" s="12" t="s">
        <v>23</v>
      </c>
      <c r="C128" s="22">
        <v>30</v>
      </c>
      <c r="D128" s="3">
        <v>2015</v>
      </c>
      <c r="E128" s="7" t="s">
        <v>18</v>
      </c>
      <c r="F128" s="13" t="s">
        <v>19</v>
      </c>
      <c r="G128" s="13" t="s">
        <v>19</v>
      </c>
      <c r="H128" s="13" t="s">
        <v>19</v>
      </c>
      <c r="I128" s="13" t="s">
        <v>19</v>
      </c>
      <c r="J128" s="13" t="s">
        <v>19</v>
      </c>
      <c r="K128" s="13" t="s">
        <v>19</v>
      </c>
      <c r="L128" s="13" t="s">
        <v>19</v>
      </c>
      <c r="M128" s="13" t="s">
        <v>19</v>
      </c>
      <c r="N128" s="13" t="s">
        <v>19</v>
      </c>
      <c r="O128" s="13" t="s">
        <v>19</v>
      </c>
      <c r="P128" s="13" t="s">
        <v>19</v>
      </c>
    </row>
    <row r="129" spans="2:16" x14ac:dyDescent="0.25">
      <c r="B129" s="12" t="s">
        <v>23</v>
      </c>
      <c r="C129" s="2">
        <v>100</v>
      </c>
      <c r="D129" s="3">
        <v>2015</v>
      </c>
      <c r="E129" s="7" t="s">
        <v>18</v>
      </c>
      <c r="F129" s="13" t="s">
        <v>19</v>
      </c>
      <c r="G129" s="13" t="s">
        <v>19</v>
      </c>
      <c r="H129" s="13" t="s">
        <v>19</v>
      </c>
      <c r="I129" s="13" t="s">
        <v>19</v>
      </c>
      <c r="J129" s="13" t="s">
        <v>19</v>
      </c>
      <c r="K129" s="13" t="s">
        <v>19</v>
      </c>
      <c r="L129" s="13" t="s">
        <v>19</v>
      </c>
      <c r="M129" s="13" t="s">
        <v>19</v>
      </c>
      <c r="N129" s="13" t="s">
        <v>19</v>
      </c>
      <c r="O129" s="13" t="s">
        <v>19</v>
      </c>
      <c r="P129" s="13" t="s">
        <v>19</v>
      </c>
    </row>
    <row r="130" spans="2:16" x14ac:dyDescent="0.25">
      <c r="B130" s="12" t="s">
        <v>23</v>
      </c>
      <c r="C130" s="8" t="s">
        <v>16</v>
      </c>
      <c r="D130" s="3">
        <v>2016</v>
      </c>
      <c r="E130" s="4" t="s">
        <v>17</v>
      </c>
      <c r="F130" s="8">
        <v>89.7</v>
      </c>
      <c r="G130" s="9">
        <v>7.78</v>
      </c>
      <c r="H130" s="9">
        <v>9.67</v>
      </c>
      <c r="I130" s="8">
        <v>101.3</v>
      </c>
      <c r="J130" s="13" t="s">
        <v>19</v>
      </c>
      <c r="K130" s="35">
        <v>1</v>
      </c>
      <c r="L130" s="76">
        <v>2</v>
      </c>
      <c r="M130" s="11">
        <v>17.5</v>
      </c>
      <c r="N130" s="10">
        <v>2.1000000000000001E-2</v>
      </c>
      <c r="O130" s="10">
        <v>6.6312849162011205E-3</v>
      </c>
      <c r="P130" s="8">
        <v>0.49575000000000002</v>
      </c>
    </row>
    <row r="131" spans="2:16" x14ac:dyDescent="0.25">
      <c r="B131" s="12" t="s">
        <v>23</v>
      </c>
      <c r="C131" s="15">
        <v>15</v>
      </c>
      <c r="D131" s="3">
        <v>2016</v>
      </c>
      <c r="E131" s="4" t="s">
        <v>17</v>
      </c>
      <c r="F131" s="8">
        <v>89.4</v>
      </c>
      <c r="G131" s="9">
        <v>7.78</v>
      </c>
      <c r="H131" s="9">
        <v>9.7100000000000009</v>
      </c>
      <c r="I131" s="8">
        <v>101.6</v>
      </c>
      <c r="J131" s="13" t="s">
        <v>19</v>
      </c>
      <c r="K131" s="35">
        <v>1</v>
      </c>
      <c r="L131" s="76">
        <v>2</v>
      </c>
      <c r="M131" s="11">
        <v>17.5</v>
      </c>
      <c r="N131" s="10">
        <v>1.6E-2</v>
      </c>
      <c r="O131" s="10">
        <v>7.0921787709497244E-3</v>
      </c>
      <c r="P131" s="8">
        <v>0.46845000000000003</v>
      </c>
    </row>
    <row r="132" spans="2:16" x14ac:dyDescent="0.25">
      <c r="B132" s="12" t="s">
        <v>23</v>
      </c>
      <c r="C132" s="15">
        <v>30</v>
      </c>
      <c r="D132" s="3">
        <v>2016</v>
      </c>
      <c r="E132" s="4" t="s">
        <v>17</v>
      </c>
      <c r="F132" s="8">
        <v>89.6</v>
      </c>
      <c r="G132" s="9">
        <v>7.77</v>
      </c>
      <c r="H132" s="9">
        <v>9.68</v>
      </c>
      <c r="I132" s="8">
        <v>101.3</v>
      </c>
      <c r="J132" s="13" t="s">
        <v>19</v>
      </c>
      <c r="K132" s="35">
        <v>1</v>
      </c>
      <c r="L132" s="76">
        <v>2</v>
      </c>
      <c r="M132" s="11">
        <v>17.5</v>
      </c>
      <c r="N132" s="10">
        <v>2.4E-2</v>
      </c>
      <c r="O132" s="10">
        <v>1.9997206703910617E-2</v>
      </c>
      <c r="P132" s="8">
        <v>0.64124999999999999</v>
      </c>
    </row>
    <row r="133" spans="2:16" x14ac:dyDescent="0.25">
      <c r="B133" s="12" t="s">
        <v>23</v>
      </c>
      <c r="C133" s="15">
        <v>50</v>
      </c>
      <c r="D133" s="3">
        <v>2016</v>
      </c>
      <c r="E133" s="4" t="s">
        <v>17</v>
      </c>
      <c r="F133" s="8">
        <v>88.4</v>
      </c>
      <c r="G133" s="9">
        <v>7.78</v>
      </c>
      <c r="H133" s="9">
        <v>10.17</v>
      </c>
      <c r="I133" s="8">
        <v>102.2</v>
      </c>
      <c r="J133" s="13" t="s">
        <v>19</v>
      </c>
      <c r="K133" s="35">
        <v>1</v>
      </c>
      <c r="L133" s="76">
        <v>2</v>
      </c>
      <c r="M133" s="11">
        <v>17.5</v>
      </c>
      <c r="N133" s="10">
        <v>1.9E-2</v>
      </c>
      <c r="O133" s="10">
        <v>7.5530726256983266E-3</v>
      </c>
      <c r="P133" s="8">
        <v>0.76770000000000005</v>
      </c>
    </row>
    <row r="134" spans="2:16" x14ac:dyDescent="0.25">
      <c r="B134" s="12" t="s">
        <v>23</v>
      </c>
      <c r="C134" s="15">
        <v>80</v>
      </c>
      <c r="D134" s="3">
        <v>2016</v>
      </c>
      <c r="E134" s="4" t="s">
        <v>17</v>
      </c>
      <c r="F134" s="8">
        <v>87.8</v>
      </c>
      <c r="G134" s="9">
        <v>7.7</v>
      </c>
      <c r="H134" s="9">
        <v>10.36</v>
      </c>
      <c r="I134" s="8">
        <v>96.3</v>
      </c>
      <c r="J134" s="13" t="s">
        <v>19</v>
      </c>
      <c r="K134" s="35">
        <v>1</v>
      </c>
      <c r="L134" s="76">
        <v>2</v>
      </c>
      <c r="M134" s="11">
        <v>17.5</v>
      </c>
      <c r="N134" s="10">
        <v>2.1000000000000001E-2</v>
      </c>
      <c r="O134" s="10">
        <v>7.5530726256983266E-3</v>
      </c>
      <c r="P134" s="8">
        <v>0.64615</v>
      </c>
    </row>
    <row r="135" spans="2:16" x14ac:dyDescent="0.25">
      <c r="B135" s="12" t="s">
        <v>23</v>
      </c>
      <c r="C135" s="15">
        <v>100</v>
      </c>
      <c r="D135" s="3">
        <v>2016</v>
      </c>
      <c r="E135" s="4" t="s">
        <v>17</v>
      </c>
      <c r="F135" s="8">
        <v>87.6</v>
      </c>
      <c r="G135" s="9">
        <v>7.63</v>
      </c>
      <c r="H135" s="9">
        <v>10.210000000000001</v>
      </c>
      <c r="I135" s="8">
        <v>93.4</v>
      </c>
      <c r="J135" s="13" t="s">
        <v>19</v>
      </c>
      <c r="K135" s="35">
        <v>1</v>
      </c>
      <c r="L135" s="76">
        <v>2</v>
      </c>
      <c r="M135" s="11">
        <v>17.5</v>
      </c>
      <c r="N135" s="10">
        <v>2.5000000000000001E-2</v>
      </c>
      <c r="O135" s="10">
        <v>1.4005586592178773E-2</v>
      </c>
      <c r="P135" s="8">
        <v>0.79474999999999996</v>
      </c>
    </row>
    <row r="136" spans="2:16" x14ac:dyDescent="0.25">
      <c r="B136" s="12" t="s">
        <v>23</v>
      </c>
      <c r="C136" s="15" t="s">
        <v>16</v>
      </c>
      <c r="D136" s="3">
        <v>2016</v>
      </c>
      <c r="E136" s="7" t="s">
        <v>18</v>
      </c>
      <c r="F136" s="8">
        <v>78.900000000000006</v>
      </c>
      <c r="G136" s="9">
        <v>7.89</v>
      </c>
      <c r="H136" s="9">
        <v>10.29</v>
      </c>
      <c r="I136" s="8">
        <v>100.5</v>
      </c>
      <c r="J136" s="13" t="s">
        <v>19</v>
      </c>
      <c r="K136" s="35">
        <v>1</v>
      </c>
      <c r="L136" s="76">
        <v>2</v>
      </c>
      <c r="M136" s="11">
        <v>16.399999999999999</v>
      </c>
      <c r="N136" s="13" t="s">
        <v>19</v>
      </c>
      <c r="O136" s="10">
        <v>1.6641975308641969E-2</v>
      </c>
      <c r="P136" s="8">
        <v>0.86890000000000012</v>
      </c>
    </row>
    <row r="137" spans="2:16" x14ac:dyDescent="0.25">
      <c r="B137" s="12" t="s">
        <v>23</v>
      </c>
      <c r="C137" s="15">
        <v>30</v>
      </c>
      <c r="D137" s="3">
        <v>2016</v>
      </c>
      <c r="E137" s="7" t="s">
        <v>18</v>
      </c>
      <c r="F137" s="8">
        <v>78.8</v>
      </c>
      <c r="G137" s="9">
        <v>7.86</v>
      </c>
      <c r="H137" s="9">
        <v>10.3</v>
      </c>
      <c r="I137" s="8">
        <v>100.3</v>
      </c>
      <c r="J137" s="13" t="s">
        <v>19</v>
      </c>
      <c r="K137" s="35">
        <v>1</v>
      </c>
      <c r="L137" s="76">
        <v>2</v>
      </c>
      <c r="M137" s="11">
        <v>16.399999999999999</v>
      </c>
      <c r="N137" s="13" t="s">
        <v>19</v>
      </c>
      <c r="O137" s="10">
        <v>2.5242798353909461E-2</v>
      </c>
      <c r="P137" s="8">
        <v>0.85010000000000008</v>
      </c>
    </row>
    <row r="138" spans="2:16" x14ac:dyDescent="0.25">
      <c r="B138" s="12" t="s">
        <v>23</v>
      </c>
      <c r="C138" s="15">
        <v>100</v>
      </c>
      <c r="D138" s="3">
        <v>2016</v>
      </c>
      <c r="E138" s="7" t="s">
        <v>18</v>
      </c>
      <c r="F138" s="8">
        <v>78.3</v>
      </c>
      <c r="G138" s="9">
        <v>7.97</v>
      </c>
      <c r="H138" s="9">
        <v>10.19</v>
      </c>
      <c r="I138" s="8">
        <v>99.3</v>
      </c>
      <c r="J138" s="13" t="s">
        <v>19</v>
      </c>
      <c r="K138" s="35">
        <v>1</v>
      </c>
      <c r="L138" s="76">
        <v>2</v>
      </c>
      <c r="M138" s="11">
        <v>16.399999999999999</v>
      </c>
      <c r="N138" s="13" t="s">
        <v>19</v>
      </c>
      <c r="O138" s="10">
        <v>1.9358024691358024E-2</v>
      </c>
      <c r="P138" s="8">
        <v>0.82125000000000004</v>
      </c>
    </row>
    <row r="139" spans="2:16" x14ac:dyDescent="0.25">
      <c r="B139" s="12" t="s">
        <v>23</v>
      </c>
      <c r="C139" s="8" t="s">
        <v>16</v>
      </c>
      <c r="D139" s="3">
        <v>2017</v>
      </c>
      <c r="E139" s="4" t="s">
        <v>17</v>
      </c>
      <c r="F139" s="16">
        <v>88.9</v>
      </c>
      <c r="G139" s="17">
        <v>7.78</v>
      </c>
      <c r="H139" s="17">
        <v>9.68</v>
      </c>
      <c r="I139" s="16">
        <v>101.8</v>
      </c>
      <c r="J139" s="13" t="s">
        <v>19</v>
      </c>
      <c r="K139" s="36">
        <v>1</v>
      </c>
      <c r="L139" s="77">
        <v>3</v>
      </c>
      <c r="M139" s="21">
        <v>17.5</v>
      </c>
      <c r="N139" s="18">
        <v>0.66200000000000003</v>
      </c>
      <c r="O139" s="19">
        <v>7.0000000000000001E-3</v>
      </c>
      <c r="P139" s="16">
        <v>1.4</v>
      </c>
    </row>
    <row r="140" spans="2:16" x14ac:dyDescent="0.25">
      <c r="B140" s="12" t="s">
        <v>23</v>
      </c>
      <c r="C140" s="15">
        <v>15</v>
      </c>
      <c r="D140" s="3">
        <v>2017</v>
      </c>
      <c r="E140" s="4" t="s">
        <v>17</v>
      </c>
      <c r="F140" s="16">
        <v>88.4</v>
      </c>
      <c r="G140" s="17">
        <v>7.79</v>
      </c>
      <c r="H140" s="17">
        <v>9.69</v>
      </c>
      <c r="I140" s="16">
        <v>102</v>
      </c>
      <c r="J140" s="13" t="s">
        <v>19</v>
      </c>
      <c r="K140" s="36">
        <v>1</v>
      </c>
      <c r="L140" s="77">
        <v>3</v>
      </c>
      <c r="M140" s="21">
        <v>17.5</v>
      </c>
      <c r="N140" s="18">
        <v>0.65200000000000002</v>
      </c>
      <c r="O140" s="19">
        <v>5.0000000000000001E-3</v>
      </c>
      <c r="P140" s="16">
        <v>2.2000000000000002</v>
      </c>
    </row>
    <row r="141" spans="2:16" x14ac:dyDescent="0.25">
      <c r="B141" s="12" t="s">
        <v>23</v>
      </c>
      <c r="C141" s="15">
        <v>30</v>
      </c>
      <c r="D141" s="3">
        <v>2017</v>
      </c>
      <c r="E141" s="4" t="s">
        <v>17</v>
      </c>
      <c r="F141" s="16">
        <v>88.6</v>
      </c>
      <c r="G141" s="17">
        <v>7.67</v>
      </c>
      <c r="H141" s="17">
        <v>9.75</v>
      </c>
      <c r="I141" s="16">
        <v>101.1</v>
      </c>
      <c r="J141" s="13" t="s">
        <v>19</v>
      </c>
      <c r="K141" s="36">
        <v>1</v>
      </c>
      <c r="L141" s="77">
        <v>3</v>
      </c>
      <c r="M141" s="21">
        <v>17.5</v>
      </c>
      <c r="N141" s="18">
        <v>1.6E-2</v>
      </c>
      <c r="O141" s="19">
        <v>5.0000000000000001E-3</v>
      </c>
      <c r="P141" s="16">
        <v>0.9</v>
      </c>
    </row>
    <row r="142" spans="2:16" x14ac:dyDescent="0.25">
      <c r="B142" s="12" t="s">
        <v>23</v>
      </c>
      <c r="C142" s="15">
        <v>50</v>
      </c>
      <c r="D142" s="3">
        <v>2017</v>
      </c>
      <c r="E142" s="4" t="s">
        <v>17</v>
      </c>
      <c r="F142" s="16">
        <v>88</v>
      </c>
      <c r="G142" s="17">
        <v>7.35</v>
      </c>
      <c r="H142" s="17">
        <v>10.49</v>
      </c>
      <c r="I142" s="16">
        <v>98.1</v>
      </c>
      <c r="J142" s="13" t="s">
        <v>19</v>
      </c>
      <c r="K142" s="36">
        <v>1</v>
      </c>
      <c r="L142" s="77">
        <v>3</v>
      </c>
      <c r="M142" s="21">
        <v>17.5</v>
      </c>
      <c r="N142" s="18">
        <v>0.71</v>
      </c>
      <c r="O142" s="19">
        <v>8.0000000000000002E-3</v>
      </c>
      <c r="P142" s="16">
        <v>1</v>
      </c>
    </row>
    <row r="143" spans="2:16" x14ac:dyDescent="0.25">
      <c r="B143" s="12" t="s">
        <v>23</v>
      </c>
      <c r="C143" s="15">
        <v>80</v>
      </c>
      <c r="D143" s="3">
        <v>2017</v>
      </c>
      <c r="E143" s="4" t="s">
        <v>17</v>
      </c>
      <c r="F143" s="16">
        <v>88.1</v>
      </c>
      <c r="G143" s="17">
        <v>7.09</v>
      </c>
      <c r="H143" s="17">
        <v>10.31</v>
      </c>
      <c r="I143" s="16">
        <v>94.7</v>
      </c>
      <c r="J143" s="13" t="s">
        <v>19</v>
      </c>
      <c r="K143" s="36">
        <v>1</v>
      </c>
      <c r="L143" s="77">
        <v>3</v>
      </c>
      <c r="M143" s="21">
        <v>17.5</v>
      </c>
      <c r="N143" s="18">
        <v>0.04</v>
      </c>
      <c r="O143" s="19">
        <v>8.0000000000000002E-3</v>
      </c>
      <c r="P143" s="16">
        <v>0.7</v>
      </c>
    </row>
    <row r="144" spans="2:16" x14ac:dyDescent="0.25">
      <c r="B144" s="12" t="s">
        <v>23</v>
      </c>
      <c r="C144" s="15">
        <v>100</v>
      </c>
      <c r="D144" s="3">
        <v>2017</v>
      </c>
      <c r="E144" s="4" t="s">
        <v>17</v>
      </c>
      <c r="F144" s="16">
        <v>88.1</v>
      </c>
      <c r="G144" s="17">
        <v>6.98</v>
      </c>
      <c r="H144" s="17">
        <v>10.199999999999999</v>
      </c>
      <c r="I144" s="16">
        <v>93.2</v>
      </c>
      <c r="J144" s="13" t="s">
        <v>19</v>
      </c>
      <c r="K144" s="36">
        <v>1</v>
      </c>
      <c r="L144" s="77">
        <v>3</v>
      </c>
      <c r="M144" s="21">
        <v>17.5</v>
      </c>
      <c r="N144" s="18">
        <v>0.70799999999999996</v>
      </c>
      <c r="O144" s="19">
        <v>8.0000000000000002E-3</v>
      </c>
      <c r="P144" s="16">
        <v>0.8</v>
      </c>
    </row>
    <row r="145" spans="2:16" x14ac:dyDescent="0.25">
      <c r="B145" s="12" t="s">
        <v>23</v>
      </c>
      <c r="C145" s="15" t="s">
        <v>16</v>
      </c>
      <c r="D145" s="3">
        <v>2017</v>
      </c>
      <c r="E145" s="7" t="s">
        <v>18</v>
      </c>
      <c r="F145" s="16">
        <v>89.9</v>
      </c>
      <c r="G145" s="17">
        <v>8.1</v>
      </c>
      <c r="H145" s="17">
        <v>11.42</v>
      </c>
      <c r="I145" s="16">
        <v>102.2</v>
      </c>
      <c r="J145" s="13" t="s">
        <v>19</v>
      </c>
      <c r="K145" s="36">
        <v>1</v>
      </c>
      <c r="L145" s="77">
        <v>3</v>
      </c>
      <c r="M145" s="16">
        <v>9.5</v>
      </c>
      <c r="N145" s="18">
        <v>5.2999999999999999E-2</v>
      </c>
      <c r="O145" s="19">
        <v>8.0000000000000002E-3</v>
      </c>
      <c r="P145" s="16">
        <v>1.4</v>
      </c>
    </row>
    <row r="146" spans="2:16" x14ac:dyDescent="0.25">
      <c r="B146" s="12" t="s">
        <v>23</v>
      </c>
      <c r="C146" s="15">
        <v>30</v>
      </c>
      <c r="D146" s="3">
        <v>2017</v>
      </c>
      <c r="E146" s="7" t="s">
        <v>18</v>
      </c>
      <c r="F146" s="16">
        <v>89.2</v>
      </c>
      <c r="G146" s="17">
        <v>7.8</v>
      </c>
      <c r="H146" s="17">
        <v>10.84</v>
      </c>
      <c r="I146" s="16">
        <v>98.2</v>
      </c>
      <c r="J146" s="13" t="s">
        <v>19</v>
      </c>
      <c r="K146" s="36">
        <v>1</v>
      </c>
      <c r="L146" s="77">
        <v>3</v>
      </c>
      <c r="M146" s="16">
        <v>9.5</v>
      </c>
      <c r="N146" s="18">
        <v>6.6000000000000003E-2</v>
      </c>
      <c r="O146" s="19">
        <v>8.9999999999999993E-3</v>
      </c>
      <c r="P146" s="16">
        <v>1.7</v>
      </c>
    </row>
    <row r="147" spans="2:16" x14ac:dyDescent="0.25">
      <c r="B147" s="12" t="s">
        <v>23</v>
      </c>
      <c r="C147" s="15">
        <v>100</v>
      </c>
      <c r="D147" s="3">
        <v>2017</v>
      </c>
      <c r="E147" s="7" t="s">
        <v>18</v>
      </c>
      <c r="F147" s="16">
        <v>89.3</v>
      </c>
      <c r="G147" s="17">
        <v>7.8</v>
      </c>
      <c r="H147" s="17">
        <v>10.85</v>
      </c>
      <c r="I147" s="16">
        <v>98.2</v>
      </c>
      <c r="J147" s="13" t="s">
        <v>19</v>
      </c>
      <c r="K147" s="36">
        <v>1</v>
      </c>
      <c r="L147" s="77">
        <v>3</v>
      </c>
      <c r="M147" s="16">
        <v>9.5</v>
      </c>
      <c r="N147" s="18">
        <v>2.1000000000000001E-2</v>
      </c>
      <c r="O147" s="19">
        <v>8.9999999999999993E-3</v>
      </c>
      <c r="P147" s="16">
        <v>1.5</v>
      </c>
    </row>
    <row r="148" spans="2:16" x14ac:dyDescent="0.25">
      <c r="B148" s="22" t="s">
        <v>22</v>
      </c>
      <c r="C148" s="2" t="s">
        <v>16</v>
      </c>
      <c r="D148" s="3">
        <v>2013</v>
      </c>
      <c r="E148" s="4" t="s">
        <v>17</v>
      </c>
      <c r="F148" s="5">
        <v>87.2</v>
      </c>
      <c r="G148" s="5">
        <v>7.26</v>
      </c>
      <c r="H148" s="5">
        <v>9.6</v>
      </c>
      <c r="I148" s="16">
        <v>100.7</v>
      </c>
      <c r="J148" s="6">
        <v>2.4</v>
      </c>
      <c r="K148" s="38">
        <v>4.3</v>
      </c>
      <c r="L148" s="72">
        <v>6</v>
      </c>
      <c r="M148" s="6">
        <v>15.5</v>
      </c>
      <c r="N148" s="13" t="s">
        <v>19</v>
      </c>
      <c r="O148" s="13" t="s">
        <v>19</v>
      </c>
      <c r="P148" s="13" t="s">
        <v>19</v>
      </c>
    </row>
    <row r="149" spans="2:16" x14ac:dyDescent="0.25">
      <c r="B149" s="22" t="s">
        <v>22</v>
      </c>
      <c r="C149" s="2">
        <v>15</v>
      </c>
      <c r="D149" s="3">
        <v>2013</v>
      </c>
      <c r="E149" s="4" t="s">
        <v>17</v>
      </c>
      <c r="F149" s="5">
        <v>89.3</v>
      </c>
      <c r="G149" s="5">
        <v>7.39</v>
      </c>
      <c r="H149" s="5">
        <v>9.59</v>
      </c>
      <c r="I149" s="16">
        <v>100.6</v>
      </c>
      <c r="J149" s="6">
        <v>0</v>
      </c>
      <c r="K149" s="38">
        <v>2.1</v>
      </c>
      <c r="L149" s="72">
        <v>6</v>
      </c>
      <c r="M149" s="6">
        <v>15.5</v>
      </c>
      <c r="N149" s="13" t="s">
        <v>19</v>
      </c>
      <c r="O149" s="13" t="s">
        <v>19</v>
      </c>
      <c r="P149" s="13" t="s">
        <v>19</v>
      </c>
    </row>
    <row r="150" spans="2:16" x14ac:dyDescent="0.25">
      <c r="B150" s="22" t="s">
        <v>22</v>
      </c>
      <c r="C150" s="22">
        <v>30</v>
      </c>
      <c r="D150" s="3">
        <v>2013</v>
      </c>
      <c r="E150" s="4" t="s">
        <v>17</v>
      </c>
      <c r="F150" s="5">
        <v>89.2</v>
      </c>
      <c r="G150" s="5">
        <v>7.48</v>
      </c>
      <c r="H150" s="5">
        <v>9.69</v>
      </c>
      <c r="I150" s="16">
        <v>101.4</v>
      </c>
      <c r="J150" s="6">
        <v>0</v>
      </c>
      <c r="K150" s="38">
        <v>2.1</v>
      </c>
      <c r="L150" s="72">
        <v>6</v>
      </c>
      <c r="M150" s="6">
        <v>15.5</v>
      </c>
      <c r="N150" s="13" t="s">
        <v>19</v>
      </c>
      <c r="O150" s="13" t="s">
        <v>19</v>
      </c>
      <c r="P150" s="13" t="s">
        <v>19</v>
      </c>
    </row>
    <row r="151" spans="2:16" x14ac:dyDescent="0.25">
      <c r="B151" s="22" t="s">
        <v>22</v>
      </c>
      <c r="C151" s="22">
        <v>50</v>
      </c>
      <c r="D151" s="3">
        <v>2013</v>
      </c>
      <c r="E151" s="4" t="s">
        <v>17</v>
      </c>
      <c r="F151" s="5">
        <v>89.3</v>
      </c>
      <c r="G151" s="5">
        <v>7.51</v>
      </c>
      <c r="H151" s="5">
        <v>10.47</v>
      </c>
      <c r="I151" s="16">
        <v>101.7</v>
      </c>
      <c r="J151" s="6">
        <v>0</v>
      </c>
      <c r="K151" s="38">
        <v>2.1</v>
      </c>
      <c r="L151" s="72">
        <v>6</v>
      </c>
      <c r="M151" s="6">
        <v>15.5</v>
      </c>
      <c r="N151" s="13" t="s">
        <v>19</v>
      </c>
      <c r="O151" s="13" t="s">
        <v>19</v>
      </c>
      <c r="P151" s="13" t="s">
        <v>19</v>
      </c>
    </row>
    <row r="152" spans="2:16" x14ac:dyDescent="0.25">
      <c r="B152" s="22" t="s">
        <v>22</v>
      </c>
      <c r="C152" s="22">
        <v>80</v>
      </c>
      <c r="D152" s="3">
        <v>2013</v>
      </c>
      <c r="E152" s="4" t="s">
        <v>17</v>
      </c>
      <c r="F152" s="5">
        <v>88.6</v>
      </c>
      <c r="G152" s="5">
        <v>7.23</v>
      </c>
      <c r="H152" s="5">
        <v>10.48</v>
      </c>
      <c r="I152" s="16">
        <v>94.9</v>
      </c>
      <c r="J152" s="6">
        <v>0</v>
      </c>
      <c r="K152" s="38">
        <v>2.1</v>
      </c>
      <c r="L152" s="72">
        <v>6</v>
      </c>
      <c r="M152" s="6">
        <v>15.5</v>
      </c>
      <c r="N152" s="13" t="s">
        <v>19</v>
      </c>
      <c r="O152" s="13" t="s">
        <v>19</v>
      </c>
      <c r="P152" s="13" t="s">
        <v>19</v>
      </c>
    </row>
    <row r="153" spans="2:16" x14ac:dyDescent="0.25">
      <c r="B153" s="22" t="s">
        <v>22</v>
      </c>
      <c r="C153" s="2">
        <v>100</v>
      </c>
      <c r="D153" s="3">
        <v>2013</v>
      </c>
      <c r="E153" s="4" t="s">
        <v>17</v>
      </c>
      <c r="F153" s="5">
        <v>88.3</v>
      </c>
      <c r="G153" s="5">
        <v>7.2</v>
      </c>
      <c r="H153" s="5">
        <v>10.39</v>
      </c>
      <c r="I153" s="16">
        <v>93.7</v>
      </c>
      <c r="J153" s="6">
        <v>0</v>
      </c>
      <c r="K153" s="38">
        <v>4.3</v>
      </c>
      <c r="L153" s="72">
        <v>6</v>
      </c>
      <c r="M153" s="6">
        <v>15.5</v>
      </c>
      <c r="N153" s="13" t="s">
        <v>19</v>
      </c>
      <c r="O153" s="13" t="s">
        <v>19</v>
      </c>
      <c r="P153" s="13" t="s">
        <v>19</v>
      </c>
    </row>
    <row r="154" spans="2:16" x14ac:dyDescent="0.25">
      <c r="B154" s="22" t="s">
        <v>22</v>
      </c>
      <c r="C154" s="2" t="s">
        <v>16</v>
      </c>
      <c r="D154" s="3">
        <v>2013</v>
      </c>
      <c r="E154" s="7" t="s">
        <v>18</v>
      </c>
      <c r="F154" s="5">
        <v>83.2</v>
      </c>
      <c r="G154" s="5">
        <v>8.26</v>
      </c>
      <c r="H154" s="5">
        <v>11.28</v>
      </c>
      <c r="I154" s="16">
        <v>101.4</v>
      </c>
      <c r="J154" s="6">
        <v>0</v>
      </c>
      <c r="K154" s="78">
        <v>0.5</v>
      </c>
      <c r="L154" s="72">
        <v>2</v>
      </c>
      <c r="M154" s="6">
        <v>9.5</v>
      </c>
      <c r="N154" s="13" t="s">
        <v>19</v>
      </c>
      <c r="O154" s="13" t="s">
        <v>19</v>
      </c>
      <c r="P154" s="13" t="s">
        <v>19</v>
      </c>
    </row>
    <row r="155" spans="2:16" x14ac:dyDescent="0.25">
      <c r="B155" s="22" t="s">
        <v>22</v>
      </c>
      <c r="C155" s="22">
        <v>30</v>
      </c>
      <c r="D155" s="3">
        <v>2013</v>
      </c>
      <c r="E155" s="7" t="s">
        <v>18</v>
      </c>
      <c r="F155" s="5">
        <v>83.1</v>
      </c>
      <c r="G155" s="5">
        <v>8.44</v>
      </c>
      <c r="H155" s="5">
        <v>11.18</v>
      </c>
      <c r="I155" s="16">
        <v>100.3</v>
      </c>
      <c r="J155" s="6">
        <v>0</v>
      </c>
      <c r="K155" s="78">
        <v>0.5</v>
      </c>
      <c r="L155" s="6">
        <v>6</v>
      </c>
      <c r="M155" s="6">
        <v>9.5</v>
      </c>
      <c r="N155" s="13" t="s">
        <v>19</v>
      </c>
      <c r="O155" s="13" t="s">
        <v>19</v>
      </c>
      <c r="P155" s="13" t="s">
        <v>19</v>
      </c>
    </row>
    <row r="156" spans="2:16" x14ac:dyDescent="0.25">
      <c r="B156" s="22" t="s">
        <v>22</v>
      </c>
      <c r="C156" s="2">
        <v>100</v>
      </c>
      <c r="D156" s="3">
        <v>2013</v>
      </c>
      <c r="E156" s="7" t="s">
        <v>18</v>
      </c>
      <c r="F156" s="5">
        <v>83</v>
      </c>
      <c r="G156" s="5">
        <v>8.33</v>
      </c>
      <c r="H156" s="5">
        <v>11.07</v>
      </c>
      <c r="I156" s="16">
        <v>99</v>
      </c>
      <c r="J156" s="6">
        <v>0</v>
      </c>
      <c r="K156" s="78">
        <v>0.5</v>
      </c>
      <c r="L156" s="6">
        <v>3</v>
      </c>
      <c r="M156" s="6">
        <v>9.5</v>
      </c>
      <c r="N156" s="13" t="s">
        <v>19</v>
      </c>
      <c r="O156" s="13" t="s">
        <v>19</v>
      </c>
      <c r="P156" s="13" t="s">
        <v>19</v>
      </c>
    </row>
    <row r="157" spans="2:16" x14ac:dyDescent="0.25">
      <c r="B157" s="22" t="s">
        <v>22</v>
      </c>
      <c r="C157" s="2" t="s">
        <v>16</v>
      </c>
      <c r="D157" s="3">
        <v>2014</v>
      </c>
      <c r="E157" s="4" t="s">
        <v>17</v>
      </c>
      <c r="F157" s="8">
        <v>79.400000000000006</v>
      </c>
      <c r="G157" s="9">
        <v>7.31</v>
      </c>
      <c r="H157" s="9">
        <v>9.76</v>
      </c>
      <c r="I157" s="8">
        <v>101.3</v>
      </c>
      <c r="J157" s="13" t="s">
        <v>19</v>
      </c>
      <c r="K157" s="78">
        <v>0.5</v>
      </c>
      <c r="L157" s="72">
        <v>2</v>
      </c>
      <c r="M157" s="11">
        <v>22</v>
      </c>
      <c r="N157" s="33">
        <v>0.01</v>
      </c>
      <c r="O157" s="31" t="s">
        <v>24</v>
      </c>
      <c r="P157" s="8">
        <v>0.50320000000000009</v>
      </c>
    </row>
    <row r="158" spans="2:16" x14ac:dyDescent="0.25">
      <c r="B158" s="22" t="s">
        <v>22</v>
      </c>
      <c r="C158" s="2">
        <v>15</v>
      </c>
      <c r="D158" s="3">
        <v>2014</v>
      </c>
      <c r="E158" s="4" t="s">
        <v>17</v>
      </c>
      <c r="F158" s="8">
        <v>79.2</v>
      </c>
      <c r="G158" s="9">
        <v>7.62</v>
      </c>
      <c r="H158" s="9">
        <v>10.36</v>
      </c>
      <c r="I158" s="8">
        <v>107.1</v>
      </c>
      <c r="J158" s="13" t="s">
        <v>19</v>
      </c>
      <c r="K158" s="78">
        <v>0.5</v>
      </c>
      <c r="L158" s="6">
        <v>3</v>
      </c>
      <c r="M158" s="8">
        <v>22</v>
      </c>
      <c r="N158" s="33">
        <v>0.01</v>
      </c>
      <c r="O158" s="31" t="s">
        <v>24</v>
      </c>
      <c r="P158" s="8">
        <v>0.82150000000000001</v>
      </c>
    </row>
    <row r="159" spans="2:16" x14ac:dyDescent="0.25">
      <c r="B159" s="22" t="s">
        <v>22</v>
      </c>
      <c r="C159" s="22">
        <v>30</v>
      </c>
      <c r="D159" s="3">
        <v>2014</v>
      </c>
      <c r="E159" s="4" t="s">
        <v>17</v>
      </c>
      <c r="F159" s="8">
        <v>79.099999999999994</v>
      </c>
      <c r="G159" s="9">
        <v>7.77</v>
      </c>
      <c r="H159" s="9">
        <v>9.6999999999999993</v>
      </c>
      <c r="I159" s="8">
        <v>100.4</v>
      </c>
      <c r="J159" s="13" t="s">
        <v>19</v>
      </c>
      <c r="K159" s="38">
        <v>0.5</v>
      </c>
      <c r="L159" s="6">
        <v>4</v>
      </c>
      <c r="M159" s="11">
        <v>22</v>
      </c>
      <c r="N159" s="33">
        <v>0.01</v>
      </c>
      <c r="O159" s="31" t="s">
        <v>24</v>
      </c>
      <c r="P159" s="8">
        <v>0.35255000000000003</v>
      </c>
    </row>
    <row r="160" spans="2:16" x14ac:dyDescent="0.25">
      <c r="B160" s="22" t="s">
        <v>22</v>
      </c>
      <c r="C160" s="22">
        <v>50</v>
      </c>
      <c r="D160" s="3">
        <v>2014</v>
      </c>
      <c r="E160" s="4" t="s">
        <v>17</v>
      </c>
      <c r="F160" s="8">
        <v>78.599999999999994</v>
      </c>
      <c r="G160" s="9">
        <v>7.76</v>
      </c>
      <c r="H160" s="9">
        <v>9.92</v>
      </c>
      <c r="I160" s="8">
        <v>99.7</v>
      </c>
      <c r="J160" s="13" t="s">
        <v>19</v>
      </c>
      <c r="K160" s="78">
        <v>0.5</v>
      </c>
      <c r="L160" s="6">
        <v>3</v>
      </c>
      <c r="M160" s="8">
        <v>22</v>
      </c>
      <c r="N160" s="33">
        <v>0.01</v>
      </c>
      <c r="O160" s="31" t="s">
        <v>24</v>
      </c>
      <c r="P160" s="8">
        <v>0.51095000000000002</v>
      </c>
    </row>
    <row r="161" spans="2:16" x14ac:dyDescent="0.25">
      <c r="B161" s="22" t="s">
        <v>22</v>
      </c>
      <c r="C161" s="22">
        <v>80</v>
      </c>
      <c r="D161" s="3">
        <v>2014</v>
      </c>
      <c r="E161" s="4" t="s">
        <v>17</v>
      </c>
      <c r="F161" s="8">
        <v>77.900000000000006</v>
      </c>
      <c r="G161" s="9">
        <v>7.59</v>
      </c>
      <c r="H161" s="9">
        <v>10.5</v>
      </c>
      <c r="I161" s="8">
        <v>96.8</v>
      </c>
      <c r="J161" s="13" t="s">
        <v>19</v>
      </c>
      <c r="K161" s="78">
        <v>0.5</v>
      </c>
      <c r="L161" s="72">
        <v>2</v>
      </c>
      <c r="M161" s="11">
        <v>22</v>
      </c>
      <c r="N161" s="33">
        <v>0.01</v>
      </c>
      <c r="O161" s="31" t="s">
        <v>24</v>
      </c>
      <c r="P161" s="8">
        <v>0.51660000000000006</v>
      </c>
    </row>
    <row r="162" spans="2:16" x14ac:dyDescent="0.25">
      <c r="B162" s="22" t="s">
        <v>22</v>
      </c>
      <c r="C162" s="2">
        <v>100</v>
      </c>
      <c r="D162" s="3">
        <v>2014</v>
      </c>
      <c r="E162" s="4" t="s">
        <v>17</v>
      </c>
      <c r="F162" s="8">
        <v>77.599999999999994</v>
      </c>
      <c r="G162" s="9">
        <v>7.5</v>
      </c>
      <c r="H162" s="9">
        <v>10.28</v>
      </c>
      <c r="I162" s="8">
        <v>93.5</v>
      </c>
      <c r="J162" s="13" t="s">
        <v>19</v>
      </c>
      <c r="K162" s="78">
        <v>0.5</v>
      </c>
      <c r="L162" s="6">
        <v>4</v>
      </c>
      <c r="M162" s="8">
        <v>22</v>
      </c>
      <c r="N162" s="33">
        <v>0.01</v>
      </c>
      <c r="O162" s="31" t="s">
        <v>24</v>
      </c>
      <c r="P162" s="8">
        <v>0.49290000000000006</v>
      </c>
    </row>
    <row r="163" spans="2:16" x14ac:dyDescent="0.25">
      <c r="B163" s="22" t="s">
        <v>22</v>
      </c>
      <c r="C163" s="2" t="s">
        <v>16</v>
      </c>
      <c r="D163" s="3">
        <v>2014</v>
      </c>
      <c r="E163" s="7" t="s">
        <v>18</v>
      </c>
      <c r="F163" s="8">
        <v>86.4</v>
      </c>
      <c r="G163" s="9">
        <v>7.38</v>
      </c>
      <c r="H163" s="13" t="s">
        <v>19</v>
      </c>
      <c r="I163" s="13" t="s">
        <v>19</v>
      </c>
      <c r="J163" s="8">
        <v>0</v>
      </c>
      <c r="K163" s="38">
        <v>0.8</v>
      </c>
      <c r="L163" s="6">
        <v>54</v>
      </c>
      <c r="M163" s="11">
        <v>18</v>
      </c>
      <c r="N163" s="33">
        <v>0.01</v>
      </c>
      <c r="O163" s="31" t="s">
        <v>24</v>
      </c>
      <c r="P163" s="8">
        <v>0.90365000000000006</v>
      </c>
    </row>
    <row r="164" spans="2:16" x14ac:dyDescent="0.25">
      <c r="B164" s="22" t="s">
        <v>22</v>
      </c>
      <c r="C164" s="22">
        <v>30</v>
      </c>
      <c r="D164" s="3">
        <v>2014</v>
      </c>
      <c r="E164" s="7" t="s">
        <v>18</v>
      </c>
      <c r="F164" s="8">
        <v>86.2</v>
      </c>
      <c r="G164" s="9">
        <v>7.52</v>
      </c>
      <c r="H164" s="13" t="s">
        <v>19</v>
      </c>
      <c r="I164" s="13" t="s">
        <v>19</v>
      </c>
      <c r="J164" s="8">
        <v>0</v>
      </c>
      <c r="K164" s="38">
        <v>0.9</v>
      </c>
      <c r="L164" s="72">
        <v>2</v>
      </c>
      <c r="M164" s="8">
        <v>18</v>
      </c>
      <c r="N164" s="10">
        <v>1.7000000000000001E-2</v>
      </c>
      <c r="O164" s="31" t="s">
        <v>24</v>
      </c>
      <c r="P164" s="8">
        <v>0.21760000000000002</v>
      </c>
    </row>
    <row r="165" spans="2:16" x14ac:dyDescent="0.25">
      <c r="B165" s="22" t="s">
        <v>22</v>
      </c>
      <c r="C165" s="2">
        <v>100</v>
      </c>
      <c r="D165" s="3">
        <v>2014</v>
      </c>
      <c r="E165" s="7" t="s">
        <v>18</v>
      </c>
      <c r="F165" s="8">
        <v>86</v>
      </c>
      <c r="G165" s="9">
        <v>7.57</v>
      </c>
      <c r="H165" s="13" t="s">
        <v>19</v>
      </c>
      <c r="I165" s="13" t="s">
        <v>19</v>
      </c>
      <c r="J165" s="8">
        <v>0</v>
      </c>
      <c r="K165" s="38">
        <v>0.8</v>
      </c>
      <c r="L165" s="72">
        <v>2</v>
      </c>
      <c r="M165" s="11">
        <v>18</v>
      </c>
      <c r="N165" s="10">
        <v>1.7000000000000001E-2</v>
      </c>
      <c r="O165" s="31" t="s">
        <v>24</v>
      </c>
      <c r="P165" s="8">
        <v>0.45534999999999992</v>
      </c>
    </row>
    <row r="166" spans="2:16" x14ac:dyDescent="0.25">
      <c r="B166" s="12" t="s">
        <v>22</v>
      </c>
      <c r="C166" s="15" t="s">
        <v>16</v>
      </c>
      <c r="D166" s="3">
        <v>2015</v>
      </c>
      <c r="E166" s="4" t="s">
        <v>17</v>
      </c>
      <c r="F166" s="8">
        <v>84.9</v>
      </c>
      <c r="G166" s="9">
        <v>7.76</v>
      </c>
      <c r="H166" s="9">
        <v>9.77</v>
      </c>
      <c r="I166" s="8">
        <v>101.9</v>
      </c>
      <c r="J166" s="13" t="s">
        <v>19</v>
      </c>
      <c r="K166" s="34">
        <v>1</v>
      </c>
      <c r="L166" s="8">
        <v>5.3387558097962087</v>
      </c>
      <c r="M166" s="13" t="s">
        <v>19</v>
      </c>
      <c r="N166" s="10">
        <v>1.7000000000000001E-2</v>
      </c>
      <c r="O166" s="31" t="s">
        <v>24</v>
      </c>
      <c r="P166" s="8">
        <v>1.4308500000000002</v>
      </c>
    </row>
    <row r="167" spans="2:16" x14ac:dyDescent="0.25">
      <c r="B167" s="12" t="s">
        <v>22</v>
      </c>
      <c r="C167" s="2">
        <v>15</v>
      </c>
      <c r="D167" s="3">
        <v>2015</v>
      </c>
      <c r="E167" s="4" t="s">
        <v>17</v>
      </c>
      <c r="F167" s="13" t="s">
        <v>19</v>
      </c>
      <c r="G167" s="13" t="s">
        <v>19</v>
      </c>
      <c r="H167" s="13" t="s">
        <v>19</v>
      </c>
      <c r="I167" s="13" t="s">
        <v>19</v>
      </c>
      <c r="J167" s="13" t="s">
        <v>19</v>
      </c>
      <c r="K167" s="13" t="s">
        <v>19</v>
      </c>
      <c r="L167" s="13" t="s">
        <v>19</v>
      </c>
      <c r="M167" s="13" t="s">
        <v>19</v>
      </c>
      <c r="N167" s="13" t="s">
        <v>19</v>
      </c>
      <c r="O167" s="13" t="s">
        <v>19</v>
      </c>
      <c r="P167" s="13" t="s">
        <v>19</v>
      </c>
    </row>
    <row r="168" spans="2:16" x14ac:dyDescent="0.25">
      <c r="B168" s="12" t="s">
        <v>22</v>
      </c>
      <c r="C168" s="22">
        <v>30</v>
      </c>
      <c r="D168" s="3">
        <v>2015</v>
      </c>
      <c r="E168" s="4" t="s">
        <v>17</v>
      </c>
      <c r="F168" s="13" t="s">
        <v>19</v>
      </c>
      <c r="G168" s="13" t="s">
        <v>19</v>
      </c>
      <c r="H168" s="13" t="s">
        <v>19</v>
      </c>
      <c r="I168" s="13" t="s">
        <v>19</v>
      </c>
      <c r="J168" s="13" t="s">
        <v>19</v>
      </c>
      <c r="K168" s="13" t="s">
        <v>19</v>
      </c>
      <c r="L168" s="13" t="s">
        <v>19</v>
      </c>
      <c r="M168" s="13" t="s">
        <v>19</v>
      </c>
      <c r="N168" s="13" t="s">
        <v>19</v>
      </c>
      <c r="O168" s="13" t="s">
        <v>19</v>
      </c>
      <c r="P168" s="13" t="s">
        <v>19</v>
      </c>
    </row>
    <row r="169" spans="2:16" x14ac:dyDescent="0.25">
      <c r="B169" s="12" t="s">
        <v>22</v>
      </c>
      <c r="C169" s="22">
        <v>50</v>
      </c>
      <c r="D169" s="3">
        <v>2015</v>
      </c>
      <c r="E169" s="4" t="s">
        <v>17</v>
      </c>
      <c r="F169" s="13" t="s">
        <v>19</v>
      </c>
      <c r="G169" s="13" t="s">
        <v>19</v>
      </c>
      <c r="H169" s="13" t="s">
        <v>19</v>
      </c>
      <c r="I169" s="13" t="s">
        <v>19</v>
      </c>
      <c r="J169" s="13" t="s">
        <v>19</v>
      </c>
      <c r="K169" s="13" t="s">
        <v>19</v>
      </c>
      <c r="L169" s="13" t="s">
        <v>19</v>
      </c>
      <c r="M169" s="13" t="s">
        <v>19</v>
      </c>
      <c r="N169" s="13" t="s">
        <v>19</v>
      </c>
      <c r="O169" s="13" t="s">
        <v>19</v>
      </c>
      <c r="P169" s="13" t="s">
        <v>19</v>
      </c>
    </row>
    <row r="170" spans="2:16" x14ac:dyDescent="0.25">
      <c r="B170" s="12" t="s">
        <v>22</v>
      </c>
      <c r="C170" s="22">
        <v>80</v>
      </c>
      <c r="D170" s="3">
        <v>2015</v>
      </c>
      <c r="E170" s="4" t="s">
        <v>17</v>
      </c>
      <c r="F170" s="13" t="s">
        <v>19</v>
      </c>
      <c r="G170" s="13" t="s">
        <v>19</v>
      </c>
      <c r="H170" s="13" t="s">
        <v>19</v>
      </c>
      <c r="I170" s="13" t="s">
        <v>19</v>
      </c>
      <c r="J170" s="13" t="s">
        <v>19</v>
      </c>
      <c r="K170" s="13" t="s">
        <v>19</v>
      </c>
      <c r="L170" s="13" t="s">
        <v>19</v>
      </c>
      <c r="M170" s="13" t="s">
        <v>19</v>
      </c>
      <c r="N170" s="13" t="s">
        <v>19</v>
      </c>
      <c r="O170" s="13" t="s">
        <v>19</v>
      </c>
      <c r="P170" s="13" t="s">
        <v>19</v>
      </c>
    </row>
    <row r="171" spans="2:16" x14ac:dyDescent="0.25">
      <c r="B171" s="12" t="s">
        <v>22</v>
      </c>
      <c r="C171" s="2">
        <v>100</v>
      </c>
      <c r="D171" s="3">
        <v>2015</v>
      </c>
      <c r="E171" s="4" t="s">
        <v>17</v>
      </c>
      <c r="F171" s="13" t="s">
        <v>19</v>
      </c>
      <c r="G171" s="13" t="s">
        <v>19</v>
      </c>
      <c r="H171" s="13" t="s">
        <v>19</v>
      </c>
      <c r="I171" s="13" t="s">
        <v>19</v>
      </c>
      <c r="J171" s="13" t="s">
        <v>19</v>
      </c>
      <c r="K171" s="13" t="s">
        <v>19</v>
      </c>
      <c r="L171" s="13" t="s">
        <v>19</v>
      </c>
      <c r="M171" s="13" t="s">
        <v>19</v>
      </c>
      <c r="N171" s="13" t="s">
        <v>19</v>
      </c>
      <c r="O171" s="13" t="s">
        <v>19</v>
      </c>
      <c r="P171" s="13" t="s">
        <v>19</v>
      </c>
    </row>
    <row r="172" spans="2:16" x14ac:dyDescent="0.25">
      <c r="B172" s="12" t="s">
        <v>22</v>
      </c>
      <c r="C172" s="15" t="s">
        <v>16</v>
      </c>
      <c r="D172" s="3">
        <v>2015</v>
      </c>
      <c r="E172" s="7" t="s">
        <v>18</v>
      </c>
      <c r="F172" s="13" t="s">
        <v>19</v>
      </c>
      <c r="G172" s="13" t="s">
        <v>19</v>
      </c>
      <c r="H172" s="13" t="s">
        <v>19</v>
      </c>
      <c r="I172" s="13" t="s">
        <v>19</v>
      </c>
      <c r="J172" s="13" t="s">
        <v>19</v>
      </c>
      <c r="K172" s="34">
        <v>1</v>
      </c>
      <c r="L172" s="74">
        <v>1</v>
      </c>
      <c r="M172" s="8">
        <v>17</v>
      </c>
      <c r="N172" s="10">
        <v>1.2999999999999999E-2</v>
      </c>
      <c r="O172" s="31" t="s">
        <v>24</v>
      </c>
      <c r="P172" s="8">
        <v>8.0744000000000007</v>
      </c>
    </row>
    <row r="173" spans="2:16" x14ac:dyDescent="0.25">
      <c r="B173" s="12" t="s">
        <v>22</v>
      </c>
      <c r="C173" s="15">
        <v>30</v>
      </c>
      <c r="D173" s="3">
        <v>2015</v>
      </c>
      <c r="E173" s="7" t="s">
        <v>18</v>
      </c>
      <c r="F173" s="13" t="s">
        <v>19</v>
      </c>
      <c r="G173" s="13" t="s">
        <v>19</v>
      </c>
      <c r="H173" s="13" t="s">
        <v>19</v>
      </c>
      <c r="I173" s="13" t="s">
        <v>19</v>
      </c>
      <c r="J173" s="13" t="s">
        <v>19</v>
      </c>
      <c r="K173" s="34">
        <v>1</v>
      </c>
      <c r="L173" s="8">
        <v>1.6863596872284965</v>
      </c>
      <c r="M173" s="8">
        <v>17</v>
      </c>
      <c r="N173" s="10">
        <v>1.2999999999999999E-2</v>
      </c>
      <c r="O173" s="31" t="s">
        <v>24</v>
      </c>
      <c r="P173" s="8">
        <v>5.2148000000000003</v>
      </c>
    </row>
    <row r="174" spans="2:16" x14ac:dyDescent="0.25">
      <c r="B174" s="12" t="s">
        <v>22</v>
      </c>
      <c r="C174" s="15">
        <v>100</v>
      </c>
      <c r="D174" s="3">
        <v>2015</v>
      </c>
      <c r="E174" s="7" t="s">
        <v>18</v>
      </c>
      <c r="F174" s="13" t="s">
        <v>19</v>
      </c>
      <c r="G174" s="13" t="s">
        <v>19</v>
      </c>
      <c r="H174" s="13" t="s">
        <v>19</v>
      </c>
      <c r="I174" s="13" t="s">
        <v>19</v>
      </c>
      <c r="J174" s="13" t="s">
        <v>19</v>
      </c>
      <c r="K174" s="34">
        <v>1</v>
      </c>
      <c r="L174" s="74">
        <v>1</v>
      </c>
      <c r="M174" s="8">
        <v>17</v>
      </c>
      <c r="N174" s="10">
        <v>1.2E-2</v>
      </c>
      <c r="O174" s="31" t="s">
        <v>24</v>
      </c>
      <c r="P174" s="8">
        <v>7.2975500000000011</v>
      </c>
    </row>
    <row r="175" spans="2:16" x14ac:dyDescent="0.25">
      <c r="B175" s="12" t="s">
        <v>22</v>
      </c>
      <c r="C175" s="8" t="s">
        <v>16</v>
      </c>
      <c r="D175" s="3">
        <v>2016</v>
      </c>
      <c r="E175" s="4" t="s">
        <v>17</v>
      </c>
      <c r="F175" s="8">
        <v>89.8</v>
      </c>
      <c r="G175" s="9">
        <v>7.81</v>
      </c>
      <c r="H175" s="9">
        <v>9.67</v>
      </c>
      <c r="I175" s="8">
        <v>101.5</v>
      </c>
      <c r="J175" s="13" t="s">
        <v>19</v>
      </c>
      <c r="K175" s="35">
        <v>1</v>
      </c>
      <c r="L175" s="76">
        <v>2</v>
      </c>
      <c r="M175" s="8">
        <v>15</v>
      </c>
      <c r="N175" s="10">
        <v>0.01</v>
      </c>
      <c r="O175" s="10">
        <v>1.2622905027932963E-2</v>
      </c>
      <c r="P175" s="8">
        <v>0.55445</v>
      </c>
    </row>
    <row r="176" spans="2:16" x14ac:dyDescent="0.25">
      <c r="B176" s="12" t="s">
        <v>22</v>
      </c>
      <c r="C176" s="15">
        <v>15</v>
      </c>
      <c r="D176" s="3">
        <v>2016</v>
      </c>
      <c r="E176" s="4" t="s">
        <v>17</v>
      </c>
      <c r="F176" s="8">
        <v>89.6</v>
      </c>
      <c r="G176" s="9">
        <v>7.79</v>
      </c>
      <c r="H176" s="9">
        <v>10.5</v>
      </c>
      <c r="I176" s="8">
        <v>105</v>
      </c>
      <c r="J176" s="13" t="s">
        <v>19</v>
      </c>
      <c r="K176" s="35">
        <v>1</v>
      </c>
      <c r="L176" s="76">
        <v>2</v>
      </c>
      <c r="M176" s="8">
        <v>15</v>
      </c>
      <c r="N176" s="10">
        <v>1.0999999999999999E-2</v>
      </c>
      <c r="O176" s="10">
        <v>1.4927374301675981E-2</v>
      </c>
      <c r="P176" s="8">
        <v>0.48750000000000004</v>
      </c>
    </row>
    <row r="177" spans="2:23" x14ac:dyDescent="0.25">
      <c r="B177" s="12" t="s">
        <v>22</v>
      </c>
      <c r="C177" s="15">
        <v>30</v>
      </c>
      <c r="D177" s="3">
        <v>2016</v>
      </c>
      <c r="E177" s="4" t="s">
        <v>17</v>
      </c>
      <c r="F177" s="8">
        <v>89.6</v>
      </c>
      <c r="G177" s="9">
        <v>7.95</v>
      </c>
      <c r="H177" s="9">
        <v>9.5</v>
      </c>
      <c r="I177" s="8">
        <v>99.4</v>
      </c>
      <c r="J177" s="13" t="s">
        <v>19</v>
      </c>
      <c r="K177" s="35">
        <v>1</v>
      </c>
      <c r="L177" s="75">
        <v>2</v>
      </c>
      <c r="M177" s="8">
        <v>15</v>
      </c>
      <c r="N177" s="10">
        <v>1.9E-2</v>
      </c>
      <c r="O177" s="10">
        <v>1.0318435754189947E-2</v>
      </c>
      <c r="P177" s="8">
        <v>0.43445</v>
      </c>
    </row>
    <row r="178" spans="2:23" x14ac:dyDescent="0.25">
      <c r="B178" s="12" t="s">
        <v>22</v>
      </c>
      <c r="C178" s="15">
        <v>50</v>
      </c>
      <c r="D178" s="3">
        <v>2016</v>
      </c>
      <c r="E178" s="4" t="s">
        <v>17</v>
      </c>
      <c r="F178" s="8">
        <v>87.9</v>
      </c>
      <c r="G178" s="9">
        <v>7.86</v>
      </c>
      <c r="H178" s="9">
        <v>10.29</v>
      </c>
      <c r="I178" s="8">
        <v>98.8</v>
      </c>
      <c r="J178" s="13" t="s">
        <v>19</v>
      </c>
      <c r="K178" s="35">
        <v>1</v>
      </c>
      <c r="L178" s="75">
        <v>4</v>
      </c>
      <c r="M178" s="8">
        <v>15</v>
      </c>
      <c r="N178" s="10">
        <v>2.4E-2</v>
      </c>
      <c r="O178" s="10">
        <v>1.0779329608938551E-2</v>
      </c>
      <c r="P178" s="8">
        <v>0.51170000000000004</v>
      </c>
    </row>
    <row r="179" spans="2:23" x14ac:dyDescent="0.25">
      <c r="B179" s="12" t="s">
        <v>22</v>
      </c>
      <c r="C179" s="15">
        <v>80</v>
      </c>
      <c r="D179" s="3">
        <v>2016</v>
      </c>
      <c r="E179" s="4" t="s">
        <v>17</v>
      </c>
      <c r="F179" s="8">
        <v>88</v>
      </c>
      <c r="G179" s="9">
        <v>7.74</v>
      </c>
      <c r="H179" s="9">
        <v>10.1</v>
      </c>
      <c r="I179" s="8">
        <v>92.8</v>
      </c>
      <c r="J179" s="13" t="s">
        <v>19</v>
      </c>
      <c r="K179" s="35">
        <v>1</v>
      </c>
      <c r="L179" s="75">
        <v>3</v>
      </c>
      <c r="M179" s="8">
        <v>15</v>
      </c>
      <c r="N179" s="10">
        <v>2.7E-2</v>
      </c>
      <c r="O179" s="10">
        <v>1.2622905027932963E-2</v>
      </c>
      <c r="P179" s="8">
        <v>0.48235000000000006</v>
      </c>
    </row>
    <row r="180" spans="2:23" x14ac:dyDescent="0.25">
      <c r="B180" s="12" t="s">
        <v>22</v>
      </c>
      <c r="C180" s="15">
        <v>100</v>
      </c>
      <c r="D180" s="3">
        <v>2016</v>
      </c>
      <c r="E180" s="4" t="s">
        <v>17</v>
      </c>
      <c r="F180" s="8">
        <v>86.1</v>
      </c>
      <c r="G180" s="9">
        <v>7.69</v>
      </c>
      <c r="H180" s="9">
        <v>9.8699999999999992</v>
      </c>
      <c r="I180" s="8">
        <v>91</v>
      </c>
      <c r="J180" s="13" t="s">
        <v>19</v>
      </c>
      <c r="K180" s="35">
        <v>1</v>
      </c>
      <c r="L180" s="75">
        <v>3</v>
      </c>
      <c r="M180" s="8">
        <v>15</v>
      </c>
      <c r="N180" s="10">
        <v>2.4E-2</v>
      </c>
      <c r="O180" s="10">
        <v>8.0139664804469296E-3</v>
      </c>
      <c r="P180" s="8">
        <v>0.31805000000000005</v>
      </c>
    </row>
    <row r="181" spans="2:23" x14ac:dyDescent="0.25">
      <c r="B181" s="12" t="s">
        <v>22</v>
      </c>
      <c r="C181" s="15" t="s">
        <v>16</v>
      </c>
      <c r="D181" s="3">
        <v>2016</v>
      </c>
      <c r="E181" s="7" t="s">
        <v>18</v>
      </c>
      <c r="F181" s="8">
        <v>78.900000000000006</v>
      </c>
      <c r="G181" s="9">
        <v>7.94</v>
      </c>
      <c r="H181" s="9">
        <v>10.28</v>
      </c>
      <c r="I181" s="8">
        <v>100.1</v>
      </c>
      <c r="J181" s="13" t="s">
        <v>19</v>
      </c>
      <c r="K181" s="35">
        <v>1</v>
      </c>
      <c r="L181" s="76">
        <v>2</v>
      </c>
      <c r="M181" s="11">
        <v>15.6</v>
      </c>
      <c r="N181" s="13" t="s">
        <v>19</v>
      </c>
      <c r="O181" s="10">
        <v>1.6189300411522632E-2</v>
      </c>
      <c r="P181" s="8">
        <v>0.87404999999999999</v>
      </c>
    </row>
    <row r="182" spans="2:23" x14ac:dyDescent="0.25">
      <c r="B182" s="12" t="s">
        <v>22</v>
      </c>
      <c r="C182" s="15">
        <v>30</v>
      </c>
      <c r="D182" s="3">
        <v>2016</v>
      </c>
      <c r="E182" s="7" t="s">
        <v>18</v>
      </c>
      <c r="F182" s="8">
        <v>78.7</v>
      </c>
      <c r="G182" s="9">
        <v>7.8</v>
      </c>
      <c r="H182" s="9">
        <v>10.24</v>
      </c>
      <c r="I182" s="8">
        <v>99.6</v>
      </c>
      <c r="J182" s="13" t="s">
        <v>19</v>
      </c>
      <c r="K182" s="35">
        <v>1</v>
      </c>
      <c r="L182" s="76">
        <v>2</v>
      </c>
      <c r="M182" s="11">
        <v>15.6</v>
      </c>
      <c r="N182" s="13" t="s">
        <v>19</v>
      </c>
      <c r="O182" s="10">
        <v>8.4803312629399656E-3</v>
      </c>
      <c r="P182" s="8">
        <v>1.0574000000000003</v>
      </c>
    </row>
    <row r="183" spans="2:23" x14ac:dyDescent="0.25">
      <c r="B183" s="12" t="s">
        <v>22</v>
      </c>
      <c r="C183" s="15">
        <v>100</v>
      </c>
      <c r="D183" s="3">
        <v>2016</v>
      </c>
      <c r="E183" s="7" t="s">
        <v>18</v>
      </c>
      <c r="F183" s="8">
        <v>79.2</v>
      </c>
      <c r="G183" s="9">
        <v>7.91</v>
      </c>
      <c r="H183" s="9">
        <v>9.9</v>
      </c>
      <c r="I183" s="8">
        <v>95</v>
      </c>
      <c r="J183" s="13" t="s">
        <v>19</v>
      </c>
      <c r="K183" s="35">
        <v>1</v>
      </c>
      <c r="L183" s="76">
        <v>2</v>
      </c>
      <c r="M183" s="11">
        <v>15.6</v>
      </c>
      <c r="N183" s="13" t="s">
        <v>19</v>
      </c>
      <c r="O183" s="10">
        <v>9.8518518518518495E-3</v>
      </c>
      <c r="P183" s="8">
        <v>0.43420000000000003</v>
      </c>
    </row>
    <row r="184" spans="2:23" x14ac:dyDescent="0.25">
      <c r="B184" s="12" t="s">
        <v>22</v>
      </c>
      <c r="C184" s="8" t="s">
        <v>16</v>
      </c>
      <c r="D184" s="3">
        <v>2017</v>
      </c>
      <c r="E184" s="4" t="s">
        <v>17</v>
      </c>
      <c r="F184" s="16">
        <v>89.9</v>
      </c>
      <c r="G184" s="17">
        <v>7.87</v>
      </c>
      <c r="H184" s="17">
        <v>9.9499999999999993</v>
      </c>
      <c r="I184" s="16">
        <v>104.5</v>
      </c>
      <c r="J184" s="13" t="s">
        <v>19</v>
      </c>
      <c r="K184" s="36">
        <v>1</v>
      </c>
      <c r="L184" s="77">
        <v>3</v>
      </c>
      <c r="M184" s="16">
        <v>17</v>
      </c>
      <c r="N184" s="18">
        <v>0.71799999999999997</v>
      </c>
      <c r="O184" s="19">
        <v>6.0000000000000001E-3</v>
      </c>
      <c r="P184" s="16">
        <v>1.3</v>
      </c>
    </row>
    <row r="185" spans="2:23" x14ac:dyDescent="0.25">
      <c r="B185" s="12" t="s">
        <v>22</v>
      </c>
      <c r="C185" s="15">
        <v>15</v>
      </c>
      <c r="D185" s="3">
        <v>2017</v>
      </c>
      <c r="E185" s="4" t="s">
        <v>17</v>
      </c>
      <c r="F185" s="16">
        <v>88.5</v>
      </c>
      <c r="G185" s="17">
        <v>7.81</v>
      </c>
      <c r="H185" s="17">
        <v>9.61</v>
      </c>
      <c r="I185" s="16">
        <v>101.1</v>
      </c>
      <c r="J185" s="13" t="s">
        <v>19</v>
      </c>
      <c r="K185" s="36">
        <v>1</v>
      </c>
      <c r="L185" s="77">
        <v>3</v>
      </c>
      <c r="M185" s="16">
        <v>17</v>
      </c>
      <c r="N185" s="18">
        <v>0.109</v>
      </c>
      <c r="O185" s="19">
        <v>7.0000000000000001E-3</v>
      </c>
      <c r="P185" s="16">
        <v>1.5</v>
      </c>
    </row>
    <row r="186" spans="2:23" x14ac:dyDescent="0.25">
      <c r="B186" s="12" t="s">
        <v>22</v>
      </c>
      <c r="C186" s="15">
        <v>30</v>
      </c>
      <c r="D186" s="3">
        <v>2017</v>
      </c>
      <c r="E186" s="4" t="s">
        <v>17</v>
      </c>
      <c r="F186" s="16">
        <v>88.5</v>
      </c>
      <c r="G186" s="17">
        <v>7.72</v>
      </c>
      <c r="H186" s="17">
        <v>9.65</v>
      </c>
      <c r="I186" s="16">
        <v>101.1</v>
      </c>
      <c r="J186" s="13" t="s">
        <v>19</v>
      </c>
      <c r="K186" s="36">
        <v>1</v>
      </c>
      <c r="L186" s="77">
        <v>3</v>
      </c>
      <c r="M186" s="16">
        <v>17</v>
      </c>
      <c r="N186" s="18">
        <v>5.2999999999999999E-2</v>
      </c>
      <c r="O186" s="19">
        <v>6.0000000000000001E-3</v>
      </c>
      <c r="P186" s="16">
        <v>1.3</v>
      </c>
    </row>
    <row r="187" spans="2:23" x14ac:dyDescent="0.25">
      <c r="B187" s="12" t="s">
        <v>22</v>
      </c>
      <c r="C187" s="15">
        <v>50</v>
      </c>
      <c r="D187" s="3">
        <v>2017</v>
      </c>
      <c r="E187" s="4" t="s">
        <v>17</v>
      </c>
      <c r="F187" s="16">
        <v>88.2</v>
      </c>
      <c r="G187" s="17">
        <v>7.44</v>
      </c>
      <c r="H187" s="17">
        <v>10.39</v>
      </c>
      <c r="I187" s="16">
        <v>99.2</v>
      </c>
      <c r="J187" s="13" t="s">
        <v>19</v>
      </c>
      <c r="K187" s="36">
        <v>1</v>
      </c>
      <c r="L187" s="16">
        <v>3.2</v>
      </c>
      <c r="M187" s="16">
        <v>17</v>
      </c>
      <c r="N187" s="18">
        <v>0.56299999999999994</v>
      </c>
      <c r="O187" s="19">
        <v>0.01</v>
      </c>
      <c r="P187" s="16">
        <v>1.4</v>
      </c>
    </row>
    <row r="188" spans="2:23" x14ac:dyDescent="0.25">
      <c r="B188" s="12" t="s">
        <v>22</v>
      </c>
      <c r="C188" s="15">
        <v>80</v>
      </c>
      <c r="D188" s="3">
        <v>2017</v>
      </c>
      <c r="E188" s="4" t="s">
        <v>17</v>
      </c>
      <c r="F188" s="16">
        <v>88.1</v>
      </c>
      <c r="G188" s="17">
        <v>7.19</v>
      </c>
      <c r="H188" s="17">
        <v>10.32</v>
      </c>
      <c r="I188" s="16">
        <v>94.6</v>
      </c>
      <c r="J188" s="13" t="s">
        <v>19</v>
      </c>
      <c r="K188" s="36">
        <v>1</v>
      </c>
      <c r="L188" s="77">
        <v>3</v>
      </c>
      <c r="M188" s="16">
        <v>17</v>
      </c>
      <c r="N188" s="18">
        <v>0.56799999999999995</v>
      </c>
      <c r="O188" s="19">
        <v>0.01</v>
      </c>
      <c r="P188" s="16">
        <v>1.2</v>
      </c>
    </row>
    <row r="189" spans="2:23" x14ac:dyDescent="0.25">
      <c r="B189" s="12" t="s">
        <v>22</v>
      </c>
      <c r="C189" s="15">
        <v>100</v>
      </c>
      <c r="D189" s="3">
        <v>2017</v>
      </c>
      <c r="E189" s="4" t="s">
        <v>17</v>
      </c>
      <c r="F189" s="16">
        <v>88.1</v>
      </c>
      <c r="G189" s="17">
        <v>7.09</v>
      </c>
      <c r="H189" s="17">
        <v>10.16</v>
      </c>
      <c r="I189" s="16">
        <v>92.8</v>
      </c>
      <c r="J189" s="13" t="s">
        <v>19</v>
      </c>
      <c r="K189" s="36">
        <v>1</v>
      </c>
      <c r="L189" s="77">
        <v>3</v>
      </c>
      <c r="M189" s="16">
        <v>17</v>
      </c>
      <c r="N189" s="18">
        <v>7.0999999999999994E-2</v>
      </c>
      <c r="O189" s="19">
        <v>0.01</v>
      </c>
      <c r="P189" s="16">
        <v>1</v>
      </c>
    </row>
    <row r="190" spans="2:23" x14ac:dyDescent="0.25">
      <c r="B190" s="12" t="s">
        <v>22</v>
      </c>
      <c r="C190" s="15" t="s">
        <v>16</v>
      </c>
      <c r="D190" s="3">
        <v>2017</v>
      </c>
      <c r="E190" s="7" t="s">
        <v>18</v>
      </c>
      <c r="F190" s="16">
        <v>88.8</v>
      </c>
      <c r="G190" s="17">
        <v>8.1</v>
      </c>
      <c r="H190" s="17">
        <v>11.3</v>
      </c>
      <c r="I190" s="16">
        <v>102.4</v>
      </c>
      <c r="J190" s="13" t="s">
        <v>19</v>
      </c>
      <c r="K190" s="36">
        <v>1</v>
      </c>
      <c r="L190" s="77">
        <v>3</v>
      </c>
      <c r="M190" s="21">
        <v>11.5</v>
      </c>
      <c r="N190" s="18">
        <v>3.1E-2</v>
      </c>
      <c r="O190" s="19">
        <v>0.01</v>
      </c>
      <c r="P190" s="16">
        <v>1.4</v>
      </c>
    </row>
    <row r="191" spans="2:23" x14ac:dyDescent="0.25">
      <c r="B191" s="12" t="s">
        <v>22</v>
      </c>
      <c r="C191" s="15">
        <v>30</v>
      </c>
      <c r="D191" s="3">
        <v>2017</v>
      </c>
      <c r="E191" s="7" t="s">
        <v>18</v>
      </c>
      <c r="F191" s="16">
        <v>89.1</v>
      </c>
      <c r="G191" s="17">
        <v>7.8</v>
      </c>
      <c r="H191" s="17">
        <v>10.89</v>
      </c>
      <c r="I191" s="16">
        <v>98.1</v>
      </c>
      <c r="J191" s="13" t="s">
        <v>19</v>
      </c>
      <c r="K191" s="36">
        <v>1</v>
      </c>
      <c r="L191" s="77">
        <v>3</v>
      </c>
      <c r="M191" s="21">
        <v>11.5</v>
      </c>
      <c r="N191" s="18">
        <v>3.2000000000000001E-2</v>
      </c>
      <c r="O191" s="19">
        <v>1.0999999999999999E-2</v>
      </c>
      <c r="P191" s="16">
        <v>1.8</v>
      </c>
    </row>
    <row r="192" spans="2:23" x14ac:dyDescent="0.25">
      <c r="B192" s="12" t="s">
        <v>22</v>
      </c>
      <c r="C192" s="15">
        <v>100</v>
      </c>
      <c r="D192" s="3">
        <v>2017</v>
      </c>
      <c r="E192" s="7" t="s">
        <v>18</v>
      </c>
      <c r="F192" s="16">
        <v>89.2</v>
      </c>
      <c r="G192" s="17">
        <v>7.8</v>
      </c>
      <c r="H192" s="17">
        <v>10.83</v>
      </c>
      <c r="I192" s="16">
        <v>98.1</v>
      </c>
      <c r="J192" s="13" t="s">
        <v>19</v>
      </c>
      <c r="K192" s="36">
        <v>1</v>
      </c>
      <c r="L192" s="77">
        <v>3</v>
      </c>
      <c r="M192" s="21">
        <v>11.5</v>
      </c>
      <c r="N192" s="18">
        <v>9.4E-2</v>
      </c>
      <c r="O192" s="19">
        <v>8.9999999999999993E-3</v>
      </c>
      <c r="P192" s="16">
        <v>1.8</v>
      </c>
      <c r="U192" s="1"/>
      <c r="V192" s="1"/>
      <c r="W192" s="1"/>
    </row>
    <row r="193" spans="2:16" s="61" customFormat="1" x14ac:dyDescent="0.25">
      <c r="B193" s="62"/>
      <c r="C193" s="62"/>
      <c r="D193" s="62"/>
      <c r="E193" s="62"/>
      <c r="F193" s="62"/>
      <c r="G193" s="62"/>
      <c r="H193" s="62"/>
      <c r="I193" s="62"/>
      <c r="J193" s="62"/>
      <c r="K193" s="62"/>
      <c r="L193" s="62"/>
      <c r="M193" s="62"/>
      <c r="N193" s="62"/>
      <c r="O193" s="62"/>
      <c r="P193" s="62"/>
    </row>
    <row r="194" spans="2:16" s="61" customFormat="1" x14ac:dyDescent="0.25">
      <c r="B194" s="62"/>
      <c r="C194" s="62"/>
      <c r="D194" s="62"/>
      <c r="E194" s="62"/>
      <c r="F194" s="62"/>
      <c r="G194" s="62"/>
      <c r="H194" s="62"/>
      <c r="I194" s="62"/>
      <c r="J194" s="62"/>
      <c r="K194" s="62"/>
      <c r="L194" s="62"/>
      <c r="M194" s="62"/>
      <c r="N194" s="62"/>
      <c r="O194" s="62"/>
      <c r="P194" s="62"/>
    </row>
  </sheetData>
  <mergeCells count="1">
    <mergeCell ref="C3:O9"/>
  </mergeCells>
  <conditionalFormatting sqref="H58:I63">
    <cfRule type="containsText" dxfId="8" priority="2" operator="containsText" text="&lt;">
      <formula>NOT(ISERROR(SEARCH("&lt;",H58)))</formula>
    </cfRule>
  </conditionalFormatting>
  <conditionalFormatting sqref="F13:P192">
    <cfRule type="containsText" dxfId="7" priority="1" operator="containsText" text="&lt;">
      <formula>NOT(ISERROR(SEARCH("&lt;",F13)))</formula>
    </cfRule>
  </conditionalFormatting>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66"/>
  <sheetViews>
    <sheetView topLeftCell="A97" workbookViewId="0">
      <selection activeCell="J255" sqref="J255"/>
    </sheetView>
  </sheetViews>
  <sheetFormatPr baseColWidth="10" defaultRowHeight="15" x14ac:dyDescent="0.25"/>
  <cols>
    <col min="1" max="1" width="12.140625" style="30" bestFit="1" customWidth="1"/>
    <col min="2" max="2" width="29" style="53" customWidth="1"/>
    <col min="3" max="6" width="11.42578125" style="30"/>
    <col min="7" max="7" width="17.140625" style="30" customWidth="1"/>
    <col min="8" max="10" width="11.42578125" style="30"/>
    <col min="11" max="11" width="16.42578125" style="30" customWidth="1"/>
    <col min="12" max="15" width="11.42578125" style="30"/>
    <col min="19" max="19" width="12.140625" style="30" bestFit="1" customWidth="1"/>
    <col min="20" max="23" width="11.42578125" style="30"/>
    <col min="24" max="24" width="15.5703125" style="30" customWidth="1"/>
    <col min="25" max="25" width="17.140625" style="30" customWidth="1"/>
    <col min="26" max="27" width="11.42578125" style="30"/>
    <col min="28" max="28" width="17.85546875" style="30" customWidth="1"/>
    <col min="29" max="29" width="16.42578125" style="30" customWidth="1"/>
    <col min="30" max="33" width="11.42578125" style="30"/>
  </cols>
  <sheetData>
    <row r="1" spans="1:33" ht="24" x14ac:dyDescent="0.25">
      <c r="A1" s="23" t="s">
        <v>0</v>
      </c>
      <c r="B1" s="24" t="s">
        <v>1</v>
      </c>
      <c r="C1" s="25" t="s">
        <v>2</v>
      </c>
      <c r="D1" s="25" t="s">
        <v>3</v>
      </c>
      <c r="E1" s="26" t="s">
        <v>5</v>
      </c>
      <c r="F1" s="27" t="s">
        <v>6</v>
      </c>
      <c r="G1" s="28" t="s">
        <v>7</v>
      </c>
      <c r="H1" s="26" t="s">
        <v>8</v>
      </c>
      <c r="I1" s="26" t="s">
        <v>9</v>
      </c>
      <c r="J1" s="29" t="s">
        <v>14</v>
      </c>
      <c r="K1" s="29" t="s">
        <v>10</v>
      </c>
      <c r="L1" s="27" t="s">
        <v>4</v>
      </c>
      <c r="M1" s="24" t="s">
        <v>11</v>
      </c>
      <c r="N1" s="24" t="s">
        <v>13</v>
      </c>
      <c r="O1" s="24" t="s">
        <v>12</v>
      </c>
      <c r="Q1" s="1"/>
      <c r="S1" s="23" t="s">
        <v>0</v>
      </c>
      <c r="T1" s="25" t="s">
        <v>2</v>
      </c>
      <c r="U1" s="25" t="s">
        <v>3</v>
      </c>
      <c r="V1" s="26" t="s">
        <v>5</v>
      </c>
      <c r="W1" s="27" t="s">
        <v>6</v>
      </c>
      <c r="X1" s="28" t="s">
        <v>7</v>
      </c>
      <c r="Y1" s="26" t="s">
        <v>8</v>
      </c>
      <c r="Z1" s="26" t="s">
        <v>9</v>
      </c>
      <c r="AA1" s="29" t="s">
        <v>14</v>
      </c>
      <c r="AB1" s="29" t="s">
        <v>10</v>
      </c>
      <c r="AC1" s="27" t="s">
        <v>4</v>
      </c>
      <c r="AD1" s="24" t="s">
        <v>11</v>
      </c>
      <c r="AE1" s="24" t="s">
        <v>13</v>
      </c>
      <c r="AF1" s="24" t="s">
        <v>12</v>
      </c>
      <c r="AG1"/>
    </row>
    <row r="2" spans="1:33" x14ac:dyDescent="0.25">
      <c r="A2" s="2" t="s">
        <v>20</v>
      </c>
      <c r="B2" s="2" t="s">
        <v>16</v>
      </c>
      <c r="C2" s="3">
        <v>2013</v>
      </c>
      <c r="D2" s="4" t="s">
        <v>17</v>
      </c>
      <c r="E2" s="5">
        <v>89.7</v>
      </c>
      <c r="F2" s="5">
        <v>7.67</v>
      </c>
      <c r="G2" s="5">
        <v>9.17</v>
      </c>
      <c r="H2" s="16">
        <v>98.1</v>
      </c>
      <c r="I2" s="6">
        <v>0</v>
      </c>
      <c r="J2" s="5">
        <v>4.3</v>
      </c>
      <c r="K2" s="32">
        <v>6</v>
      </c>
      <c r="L2" s="5">
        <v>20.5</v>
      </c>
      <c r="M2" s="13" t="s">
        <v>19</v>
      </c>
      <c r="N2" s="13" t="s">
        <v>19</v>
      </c>
      <c r="O2" s="13" t="s">
        <v>19</v>
      </c>
      <c r="Q2" s="1"/>
      <c r="S2" s="2" t="s">
        <v>20</v>
      </c>
      <c r="T2" s="3">
        <v>2013</v>
      </c>
      <c r="U2" s="4" t="s">
        <v>17</v>
      </c>
      <c r="V2" s="38">
        <f t="shared" ref="V2:AC2" si="0">(E2*0.1)+(E3*0.174)+(E4*0.176)+(E5*0.202)+(E6*0.141)+(E7*0.207)</f>
        <v>88.833199999999991</v>
      </c>
      <c r="W2" s="38">
        <f t="shared" si="0"/>
        <v>7.4261599999999994</v>
      </c>
      <c r="X2" s="38">
        <f t="shared" si="0"/>
        <v>9.6972900000000006</v>
      </c>
      <c r="Y2" s="38">
        <f t="shared" si="0"/>
        <v>96.575799999999987</v>
      </c>
      <c r="Z2" s="38">
        <f t="shared" si="0"/>
        <v>0</v>
      </c>
      <c r="AA2" s="38">
        <f t="shared" si="0"/>
        <v>1.7214999999999998</v>
      </c>
      <c r="AB2" s="38">
        <f t="shared" si="0"/>
        <v>6</v>
      </c>
      <c r="AC2" s="38">
        <f t="shared" si="0"/>
        <v>20.5</v>
      </c>
      <c r="AD2" s="13" t="s">
        <v>19</v>
      </c>
      <c r="AE2" s="13" t="s">
        <v>19</v>
      </c>
      <c r="AF2" s="13" t="s">
        <v>19</v>
      </c>
      <c r="AG2"/>
    </row>
    <row r="3" spans="1:33" x14ac:dyDescent="0.25">
      <c r="A3" s="2" t="s">
        <v>20</v>
      </c>
      <c r="B3" s="2">
        <v>15</v>
      </c>
      <c r="C3" s="3">
        <v>2013</v>
      </c>
      <c r="D3" s="4" t="s">
        <v>17</v>
      </c>
      <c r="E3" s="5">
        <v>89.6</v>
      </c>
      <c r="F3" s="5">
        <v>7.7</v>
      </c>
      <c r="G3" s="5">
        <v>8.86</v>
      </c>
      <c r="H3" s="16">
        <v>104.3</v>
      </c>
      <c r="I3" s="6">
        <v>0</v>
      </c>
      <c r="J3" s="32">
        <v>0.2</v>
      </c>
      <c r="K3" s="32">
        <v>6</v>
      </c>
      <c r="L3" s="5">
        <v>20.5</v>
      </c>
      <c r="M3" s="13" t="s">
        <v>19</v>
      </c>
      <c r="N3" s="13" t="s">
        <v>19</v>
      </c>
      <c r="O3" s="13" t="s">
        <v>19</v>
      </c>
      <c r="Q3" s="1"/>
      <c r="S3" s="2" t="s">
        <v>20</v>
      </c>
      <c r="T3" s="3">
        <v>2013</v>
      </c>
      <c r="U3" s="7" t="s">
        <v>18</v>
      </c>
      <c r="V3" s="8">
        <f>(E8*0.191)+(E9*0.461)+(E10*0.348)</f>
        <v>83.361800000000002</v>
      </c>
      <c r="W3" s="8">
        <f t="shared" ref="W3:AC3" si="1">(F8*0.191)+(F9*0.461)+(F10*0.348)</f>
        <v>8.2613899999999987</v>
      </c>
      <c r="X3" s="8">
        <f t="shared" si="1"/>
        <v>10.86919</v>
      </c>
      <c r="Y3" s="8">
        <f t="shared" si="1"/>
        <v>97.764800000000008</v>
      </c>
      <c r="Z3" s="8">
        <f t="shared" si="1"/>
        <v>0</v>
      </c>
      <c r="AA3" s="8">
        <f t="shared" si="1"/>
        <v>0.5</v>
      </c>
      <c r="AB3" s="8">
        <f t="shared" si="1"/>
        <v>3.7310000000000003</v>
      </c>
      <c r="AC3" s="8">
        <f t="shared" si="1"/>
        <v>12</v>
      </c>
      <c r="AD3" s="13" t="s">
        <v>19</v>
      </c>
      <c r="AE3" s="13" t="s">
        <v>19</v>
      </c>
      <c r="AF3" s="13" t="s">
        <v>19</v>
      </c>
      <c r="AG3"/>
    </row>
    <row r="4" spans="1:33" x14ac:dyDescent="0.25">
      <c r="A4" s="2" t="s">
        <v>20</v>
      </c>
      <c r="B4" s="22">
        <v>30</v>
      </c>
      <c r="C4" s="3">
        <v>2013</v>
      </c>
      <c r="D4" s="4" t="s">
        <v>17</v>
      </c>
      <c r="E4" s="5">
        <v>89.3</v>
      </c>
      <c r="F4" s="5">
        <v>7.65</v>
      </c>
      <c r="G4" s="5">
        <v>9.57</v>
      </c>
      <c r="H4" s="16">
        <v>100.4</v>
      </c>
      <c r="I4" s="6">
        <v>0</v>
      </c>
      <c r="J4" s="5">
        <v>2.1</v>
      </c>
      <c r="K4" s="32">
        <v>6</v>
      </c>
      <c r="L4" s="5">
        <v>20.5</v>
      </c>
      <c r="M4" s="13" t="s">
        <v>19</v>
      </c>
      <c r="N4" s="13" t="s">
        <v>19</v>
      </c>
      <c r="O4" s="13" t="s">
        <v>19</v>
      </c>
      <c r="Q4" s="1"/>
      <c r="S4" s="2" t="s">
        <v>20</v>
      </c>
      <c r="T4" s="3">
        <v>2014</v>
      </c>
      <c r="U4" s="4" t="s">
        <v>17</v>
      </c>
      <c r="V4" s="38">
        <f t="shared" ref="V4:AD4" si="2">(E11*0.1)+(E12*0.174)+(E13*0.176)+(E14*0.202)+(E15*0.141)+(E16*0.207)</f>
        <v>78.705699999999993</v>
      </c>
      <c r="W4" s="38">
        <f t="shared" si="2"/>
        <v>7.7169299999999996</v>
      </c>
      <c r="X4" s="38">
        <f t="shared" si="2"/>
        <v>9.979499999999998</v>
      </c>
      <c r="Y4" s="38">
        <f t="shared" si="2"/>
        <v>98.700199999999995</v>
      </c>
      <c r="Z4" s="13" t="s">
        <v>19</v>
      </c>
      <c r="AA4" s="38">
        <f t="shared" si="2"/>
        <v>0.5</v>
      </c>
      <c r="AB4" s="38">
        <f t="shared" si="2"/>
        <v>4.4809999999999999</v>
      </c>
      <c r="AC4" s="38">
        <f t="shared" si="2"/>
        <v>22</v>
      </c>
      <c r="AD4" s="38">
        <f t="shared" si="2"/>
        <v>9.9999999999999985E-3</v>
      </c>
      <c r="AE4" s="31"/>
      <c r="AF4" s="38">
        <f>(O11*0.1)+(O12*0.174)+(O13*0.176)+(O14*0.202)+(O15*0.141)+(O16*0.207)</f>
        <v>0.3836154</v>
      </c>
      <c r="AG4"/>
    </row>
    <row r="5" spans="1:33" x14ac:dyDescent="0.25">
      <c r="A5" s="2" t="s">
        <v>20</v>
      </c>
      <c r="B5" s="22">
        <v>50</v>
      </c>
      <c r="C5" s="3">
        <v>2013</v>
      </c>
      <c r="D5" s="4" t="s">
        <v>17</v>
      </c>
      <c r="E5" s="5">
        <v>88.6</v>
      </c>
      <c r="F5" s="5">
        <v>7.47</v>
      </c>
      <c r="G5" s="5">
        <v>10.33</v>
      </c>
      <c r="H5" s="16">
        <v>97.5</v>
      </c>
      <c r="I5" s="6">
        <v>0</v>
      </c>
      <c r="J5" s="5">
        <v>2.1</v>
      </c>
      <c r="K5" s="32">
        <v>6</v>
      </c>
      <c r="L5" s="5">
        <v>20.5</v>
      </c>
      <c r="M5" s="13" t="s">
        <v>19</v>
      </c>
      <c r="N5" s="13" t="s">
        <v>19</v>
      </c>
      <c r="O5" s="13" t="s">
        <v>19</v>
      </c>
      <c r="Q5" s="1"/>
      <c r="S5" s="2" t="s">
        <v>20</v>
      </c>
      <c r="T5" s="3">
        <v>2014</v>
      </c>
      <c r="U5" s="7" t="s">
        <v>18</v>
      </c>
      <c r="V5" s="8">
        <f t="shared" ref="V5:AD5" si="3">(E17*0.191)+(E18*0.461)+(E19*0.348)</f>
        <v>86.538199999999989</v>
      </c>
      <c r="W5" s="8">
        <f t="shared" si="3"/>
        <v>7.2885400000000002</v>
      </c>
      <c r="X5" s="13" t="s">
        <v>19</v>
      </c>
      <c r="Y5" s="13" t="s">
        <v>19</v>
      </c>
      <c r="Z5" s="8">
        <f t="shared" si="3"/>
        <v>0</v>
      </c>
      <c r="AA5" s="8">
        <f t="shared" si="3"/>
        <v>0.84610000000000007</v>
      </c>
      <c r="AB5" s="8">
        <f t="shared" si="3"/>
        <v>2.3819999999999997</v>
      </c>
      <c r="AC5" s="8">
        <f t="shared" si="3"/>
        <v>15.5</v>
      </c>
      <c r="AD5" s="8">
        <f t="shared" si="3"/>
        <v>1.9784E-2</v>
      </c>
      <c r="AE5" s="31"/>
      <c r="AF5" s="8">
        <f>(O17*0.191)+(O18*0.461)+(O19*0.348)</f>
        <v>0.67173680000000002</v>
      </c>
      <c r="AG5"/>
    </row>
    <row r="6" spans="1:33" x14ac:dyDescent="0.25">
      <c r="A6" s="2" t="s">
        <v>20</v>
      </c>
      <c r="B6" s="22">
        <v>80</v>
      </c>
      <c r="C6" s="3">
        <v>2013</v>
      </c>
      <c r="D6" s="4" t="s">
        <v>17</v>
      </c>
      <c r="E6" s="5">
        <v>88.1</v>
      </c>
      <c r="F6" s="5">
        <v>7.14</v>
      </c>
      <c r="G6" s="5">
        <v>10.029999999999999</v>
      </c>
      <c r="H6" s="16">
        <v>90.4</v>
      </c>
      <c r="I6" s="6">
        <v>0</v>
      </c>
      <c r="J6" s="32">
        <v>0.2</v>
      </c>
      <c r="K6" s="32">
        <v>6</v>
      </c>
      <c r="L6" s="5">
        <v>20.5</v>
      </c>
      <c r="M6" s="13" t="s">
        <v>19</v>
      </c>
      <c r="N6" s="13" t="s">
        <v>19</v>
      </c>
      <c r="O6" s="13" t="s">
        <v>19</v>
      </c>
      <c r="Q6" s="1"/>
      <c r="S6" s="12" t="s">
        <v>20</v>
      </c>
      <c r="T6" s="3">
        <v>2015</v>
      </c>
      <c r="U6" s="4" t="s">
        <v>17</v>
      </c>
      <c r="V6" s="38">
        <f t="shared" ref="V6:AD6" si="4">(E20*0.1)+(E21*0.174)+(E22*0.176)+(E23*0.202)+(E24*0.141)+(E25*0.207)</f>
        <v>84.086100000000002</v>
      </c>
      <c r="W6" s="38">
        <f t="shared" si="4"/>
        <v>8.0673100000000009</v>
      </c>
      <c r="X6" s="38">
        <f t="shared" si="4"/>
        <v>10.08793</v>
      </c>
      <c r="Y6" s="38">
        <f t="shared" si="4"/>
        <v>97.54379999999999</v>
      </c>
      <c r="Z6" s="38">
        <f t="shared" si="4"/>
        <v>0</v>
      </c>
      <c r="AA6" s="38">
        <f t="shared" si="4"/>
        <v>1</v>
      </c>
      <c r="AB6" s="38">
        <f t="shared" si="4"/>
        <v>4.8236262066499807</v>
      </c>
      <c r="AC6" s="38">
        <f t="shared" si="4"/>
        <v>15.5</v>
      </c>
      <c r="AD6" s="38">
        <f t="shared" si="4"/>
        <v>5.1942000000000002E-2</v>
      </c>
      <c r="AE6" s="31"/>
      <c r="AF6" s="38">
        <f>(O20*0.1)+(O21*0.174)+(O22*0.176)+(O23*0.202)+(O24*0.141)+(O25*0.207)</f>
        <v>1.4339867000000002</v>
      </c>
      <c r="AG6"/>
    </row>
    <row r="7" spans="1:33" x14ac:dyDescent="0.25">
      <c r="A7" s="2" t="s">
        <v>20</v>
      </c>
      <c r="B7" s="2">
        <v>100</v>
      </c>
      <c r="C7" s="3">
        <v>2013</v>
      </c>
      <c r="D7" s="4" t="s">
        <v>17</v>
      </c>
      <c r="E7" s="5">
        <v>88.1</v>
      </c>
      <c r="F7" s="5">
        <v>7.04</v>
      </c>
      <c r="G7" s="5">
        <v>9.92</v>
      </c>
      <c r="H7" s="16">
        <v>89.4</v>
      </c>
      <c r="I7" s="6">
        <v>0</v>
      </c>
      <c r="J7" s="5">
        <v>2.1</v>
      </c>
      <c r="K7" s="32">
        <v>6</v>
      </c>
      <c r="L7" s="5">
        <v>20.5</v>
      </c>
      <c r="M7" s="13" t="s">
        <v>19</v>
      </c>
      <c r="N7" s="13" t="s">
        <v>19</v>
      </c>
      <c r="O7" s="13" t="s">
        <v>19</v>
      </c>
      <c r="Q7" s="1"/>
      <c r="S7" s="12" t="s">
        <v>20</v>
      </c>
      <c r="T7" s="3">
        <v>2015</v>
      </c>
      <c r="U7" s="7" t="s">
        <v>18</v>
      </c>
      <c r="V7" s="13" t="s">
        <v>19</v>
      </c>
      <c r="W7" s="13" t="s">
        <v>19</v>
      </c>
      <c r="X7" s="13" t="s">
        <v>19</v>
      </c>
      <c r="Y7" s="13" t="s">
        <v>19</v>
      </c>
      <c r="Z7" s="13" t="s">
        <v>19</v>
      </c>
      <c r="AA7" s="8">
        <f t="shared" ref="AA7:AF7" si="5">(J26*0.191)+(J27*0.461)+(J28*0.348)</f>
        <v>1</v>
      </c>
      <c r="AB7" s="8">
        <f t="shared" si="5"/>
        <v>1.0196255430060814</v>
      </c>
      <c r="AC7" s="8">
        <f t="shared" si="5"/>
        <v>15.5</v>
      </c>
      <c r="AD7" s="8">
        <f t="shared" si="5"/>
        <v>2.7381000000000003E-2</v>
      </c>
      <c r="AE7" s="31"/>
      <c r="AF7" s="8">
        <f t="shared" si="5"/>
        <v>6.3961986</v>
      </c>
      <c r="AG7"/>
    </row>
    <row r="8" spans="1:33" x14ac:dyDescent="0.25">
      <c r="A8" s="2" t="s">
        <v>20</v>
      </c>
      <c r="B8" s="2" t="s">
        <v>16</v>
      </c>
      <c r="C8" s="3">
        <v>2013</v>
      </c>
      <c r="D8" s="7" t="s">
        <v>18</v>
      </c>
      <c r="E8" s="5">
        <v>83.2</v>
      </c>
      <c r="F8" s="5">
        <v>8.25</v>
      </c>
      <c r="G8" s="5">
        <v>11.14</v>
      </c>
      <c r="H8" s="16">
        <v>100.9</v>
      </c>
      <c r="I8" s="6">
        <v>0</v>
      </c>
      <c r="J8" s="32">
        <v>0.5</v>
      </c>
      <c r="K8" s="32">
        <v>2</v>
      </c>
      <c r="L8" s="20">
        <v>12</v>
      </c>
      <c r="M8" s="13" t="s">
        <v>19</v>
      </c>
      <c r="N8" s="13" t="s">
        <v>19</v>
      </c>
      <c r="O8" s="13" t="s">
        <v>19</v>
      </c>
      <c r="Q8" s="1"/>
      <c r="S8" s="12" t="s">
        <v>20</v>
      </c>
      <c r="T8" s="3">
        <v>2016</v>
      </c>
      <c r="U8" s="4" t="s">
        <v>17</v>
      </c>
      <c r="V8" s="38">
        <f>(E29*0.1)+(E30*0.174)+(E31*0.176)+(E32*0.202)+(E33*0.141)+(E34*0.207)</f>
        <v>88.864500000000007</v>
      </c>
      <c r="W8" s="38">
        <f>(F29*0.1)+(F30*0.174)+(F31*0.176)+(F32*0.202)+(F33*0.141)+(F34*0.207)</f>
        <v>7.7965700000000009</v>
      </c>
      <c r="X8" s="38">
        <f>(G29*0.1)+(G30*0.174)+(G31*0.176)+(G32*0.202)+(G33*0.141)+(G34*0.207)</f>
        <v>10.099619999999998</v>
      </c>
      <c r="Y8" s="38">
        <f>(H29*0.1)+(H30*0.174)+(H31*0.176)+(H32*0.202)+(H33*0.141)+(H34*0.207)</f>
        <v>100.1026</v>
      </c>
      <c r="Z8" s="13" t="s">
        <v>19</v>
      </c>
      <c r="AA8" s="38">
        <f t="shared" ref="AA8:AF8" si="6">(J29*0.1)+(J30*0.174)+(J31*0.176)+(J32*0.202)+(J33*0.141)+(J34*0.207)</f>
        <v>1</v>
      </c>
      <c r="AB8" s="38">
        <f t="shared" si="6"/>
        <v>3.3319999999999999</v>
      </c>
      <c r="AC8" s="38">
        <f t="shared" si="6"/>
        <v>16</v>
      </c>
      <c r="AD8" s="38">
        <f t="shared" si="6"/>
        <v>2.0311999999999997E-2</v>
      </c>
      <c r="AE8" s="38">
        <f t="shared" si="6"/>
        <v>1.1949539106145254E-2</v>
      </c>
      <c r="AF8" s="38">
        <f t="shared" si="6"/>
        <v>0.60395355000000006</v>
      </c>
      <c r="AG8"/>
    </row>
    <row r="9" spans="1:33" x14ac:dyDescent="0.25">
      <c r="A9" s="2" t="s">
        <v>20</v>
      </c>
      <c r="B9" s="22">
        <v>30</v>
      </c>
      <c r="C9" s="3">
        <v>2013</v>
      </c>
      <c r="D9" s="7" t="s">
        <v>18</v>
      </c>
      <c r="E9" s="5">
        <v>83.4</v>
      </c>
      <c r="F9" s="5">
        <v>8.32</v>
      </c>
      <c r="G9" s="5">
        <v>10.93</v>
      </c>
      <c r="H9" s="16">
        <v>98.1</v>
      </c>
      <c r="I9" s="6">
        <v>0</v>
      </c>
      <c r="J9" s="32">
        <v>0.5</v>
      </c>
      <c r="K9" s="20">
        <v>5</v>
      </c>
      <c r="L9" s="20">
        <v>12</v>
      </c>
      <c r="M9" s="13" t="s">
        <v>19</v>
      </c>
      <c r="N9" s="13" t="s">
        <v>19</v>
      </c>
      <c r="O9" s="13" t="s">
        <v>19</v>
      </c>
      <c r="Q9" s="1"/>
      <c r="S9" s="12" t="s">
        <v>20</v>
      </c>
      <c r="T9" s="3">
        <v>2016</v>
      </c>
      <c r="U9" s="7" t="s">
        <v>18</v>
      </c>
      <c r="V9" s="8">
        <f>(E35*0.191)+(E36*0.461)+(E37*0.348)</f>
        <v>78.945099999999996</v>
      </c>
      <c r="W9" s="8">
        <f>(F35*0.191)+(F36*0.461)+(F37*0.348)</f>
        <v>7.8446400000000001</v>
      </c>
      <c r="X9" s="8">
        <f>(G35*0.191)+(G36*0.461)+(G37*0.348)</f>
        <v>10.41769</v>
      </c>
      <c r="Y9" s="8">
        <f>(H35*0.191)+(H36*0.461)+(H37*0.348)</f>
        <v>101.73779999999999</v>
      </c>
      <c r="Z9" s="13" t="s">
        <v>19</v>
      </c>
      <c r="AA9" s="8">
        <f t="shared" ref="AA9:AF9" si="7">(J35*0.191)+(J36*0.461)+(J37*0.348)</f>
        <v>1</v>
      </c>
      <c r="AB9" s="8">
        <f t="shared" si="7"/>
        <v>2</v>
      </c>
      <c r="AC9" s="8">
        <f t="shared" si="7"/>
        <v>15</v>
      </c>
      <c r="AD9" s="13" t="s">
        <v>19</v>
      </c>
      <c r="AE9" s="8">
        <f t="shared" si="7"/>
        <v>6.3793827160493789E-3</v>
      </c>
      <c r="AF9" s="8">
        <f t="shared" si="7"/>
        <v>0.96285550000000009</v>
      </c>
      <c r="AG9"/>
    </row>
    <row r="10" spans="1:33" x14ac:dyDescent="0.25">
      <c r="A10" s="2" t="s">
        <v>20</v>
      </c>
      <c r="B10" s="2">
        <v>100</v>
      </c>
      <c r="C10" s="3">
        <v>2013</v>
      </c>
      <c r="D10" s="7" t="s">
        <v>18</v>
      </c>
      <c r="E10" s="5">
        <v>83.4</v>
      </c>
      <c r="F10" s="5">
        <v>8.19</v>
      </c>
      <c r="G10" s="5">
        <v>10.64</v>
      </c>
      <c r="H10" s="16">
        <v>95.6</v>
      </c>
      <c r="I10" s="6">
        <v>0</v>
      </c>
      <c r="J10" s="32">
        <v>0.5</v>
      </c>
      <c r="K10" s="20">
        <v>3</v>
      </c>
      <c r="L10" s="20">
        <v>12</v>
      </c>
      <c r="M10" s="13" t="s">
        <v>19</v>
      </c>
      <c r="N10" s="13" t="s">
        <v>19</v>
      </c>
      <c r="O10" s="13" t="s">
        <v>19</v>
      </c>
      <c r="Q10" s="1"/>
      <c r="S10" s="12" t="s">
        <v>20</v>
      </c>
      <c r="T10" s="3">
        <v>2017</v>
      </c>
      <c r="U10" s="4" t="s">
        <v>17</v>
      </c>
      <c r="V10" s="38">
        <f>(E38*0.1)+(E39*0.174)+(E40*0.176)+(E41*0.202)+(E42*0.141)+(E43*0.207)</f>
        <v>88.370099999999994</v>
      </c>
      <c r="W10" s="38">
        <f>(F38*0.1)+(F39*0.174)+(F40*0.176)+(F41*0.202)+(F42*0.141)+(F43*0.207)</f>
        <v>7.5506200000000003</v>
      </c>
      <c r="X10" s="38">
        <f>(G38*0.1)+(G39*0.174)+(G40*0.176)+(G41*0.202)+(G42*0.141)+(G43*0.207)</f>
        <v>10.052019999999999</v>
      </c>
      <c r="Y10" s="38">
        <f>(H38*0.1)+(H39*0.174)+(H40*0.176)+(H41*0.202)+(H42*0.141)+(H43*0.207)</f>
        <v>99.256900000000002</v>
      </c>
      <c r="Z10" s="13" t="s">
        <v>19</v>
      </c>
      <c r="AA10" s="38">
        <f t="shared" ref="AA10:AF10" si="8">(J38*0.1)+(J39*0.174)+(J40*0.176)+(J41*0.202)+(J42*0.141)+(J43*0.207)</f>
        <v>1.0017400000000001</v>
      </c>
      <c r="AB10" s="38">
        <f t="shared" si="8"/>
        <v>3</v>
      </c>
      <c r="AC10" s="38">
        <f t="shared" si="8"/>
        <v>17.5</v>
      </c>
      <c r="AD10" s="38">
        <f t="shared" si="8"/>
        <v>5.2880999999999997E-2</v>
      </c>
      <c r="AE10" s="38">
        <f t="shared" si="8"/>
        <v>7.7539999999999996E-3</v>
      </c>
      <c r="AF10" s="38">
        <f t="shared" si="8"/>
        <v>1.1531</v>
      </c>
      <c r="AG10"/>
    </row>
    <row r="11" spans="1:33" x14ac:dyDescent="0.25">
      <c r="A11" s="2" t="s">
        <v>20</v>
      </c>
      <c r="B11" s="2" t="s">
        <v>16</v>
      </c>
      <c r="C11" s="3">
        <v>2014</v>
      </c>
      <c r="D11" s="4" t="s">
        <v>17</v>
      </c>
      <c r="E11" s="8">
        <v>79.5</v>
      </c>
      <c r="F11" s="9">
        <v>7.65</v>
      </c>
      <c r="G11" s="9">
        <v>9.68</v>
      </c>
      <c r="H11" s="8">
        <v>100.2</v>
      </c>
      <c r="I11" s="13" t="s">
        <v>19</v>
      </c>
      <c r="J11" s="32">
        <v>0.5</v>
      </c>
      <c r="K11" s="5">
        <v>5</v>
      </c>
      <c r="L11" s="11">
        <v>22</v>
      </c>
      <c r="M11" s="33">
        <v>0.01</v>
      </c>
      <c r="N11" s="31" t="s">
        <v>24</v>
      </c>
      <c r="O11" s="8">
        <v>0.37649999999999995</v>
      </c>
      <c r="Q11" s="1"/>
      <c r="S11" s="12" t="s">
        <v>20</v>
      </c>
      <c r="T11" s="3">
        <v>2017</v>
      </c>
      <c r="U11" s="7" t="s">
        <v>18</v>
      </c>
      <c r="V11" s="8">
        <f>(E44*0.191)+(E45*0.461)+(E46*0.348)</f>
        <v>89.280899999999988</v>
      </c>
      <c r="W11" s="8">
        <f>(F44*0.191)+(F45*0.461)+(F46*0.348)</f>
        <v>7.6840700000000002</v>
      </c>
      <c r="X11" s="8">
        <f>(G44*0.191)+(G45*0.461)+(G46*0.348)</f>
        <v>10.90213</v>
      </c>
      <c r="Y11" s="8">
        <f>(H44*0.191)+(H45*0.461)+(H46*0.348)</f>
        <v>98.071899999999999</v>
      </c>
      <c r="Z11" s="13" t="s">
        <v>19</v>
      </c>
      <c r="AA11" s="8">
        <f t="shared" ref="AA11:AF11" si="9">(J44*0.191)+(J45*0.461)+(J46*0.348)</f>
        <v>1</v>
      </c>
      <c r="AB11" s="8">
        <f t="shared" si="9"/>
        <v>3</v>
      </c>
      <c r="AC11" s="8">
        <f t="shared" si="9"/>
        <v>11.5</v>
      </c>
      <c r="AD11" s="8">
        <f t="shared" si="9"/>
        <v>6.2740999999999991E-2</v>
      </c>
      <c r="AE11" s="8">
        <f t="shared" si="9"/>
        <v>8.4609999999999998E-3</v>
      </c>
      <c r="AF11" s="8">
        <f t="shared" si="9"/>
        <v>1.9201999999999999</v>
      </c>
      <c r="AG11"/>
    </row>
    <row r="12" spans="1:33" x14ac:dyDescent="0.25">
      <c r="A12" s="2" t="s">
        <v>20</v>
      </c>
      <c r="B12" s="2">
        <v>15</v>
      </c>
      <c r="C12" s="3">
        <v>2014</v>
      </c>
      <c r="D12" s="4" t="s">
        <v>17</v>
      </c>
      <c r="E12" s="8">
        <v>79.5</v>
      </c>
      <c r="F12" s="9">
        <v>7.81</v>
      </c>
      <c r="G12" s="9">
        <v>10.34</v>
      </c>
      <c r="H12" s="8">
        <v>107</v>
      </c>
      <c r="I12" s="13" t="s">
        <v>19</v>
      </c>
      <c r="J12" s="32">
        <v>0.5</v>
      </c>
      <c r="K12" s="5">
        <v>5</v>
      </c>
      <c r="L12" s="8">
        <v>22</v>
      </c>
      <c r="M12" s="33">
        <v>0.01</v>
      </c>
      <c r="N12" s="31" t="s">
        <v>24</v>
      </c>
      <c r="O12" s="8">
        <v>0.42440000000000005</v>
      </c>
      <c r="Q12" s="1"/>
      <c r="S12" s="2" t="s">
        <v>15</v>
      </c>
      <c r="T12" s="3">
        <v>2013</v>
      </c>
      <c r="U12" s="4" t="s">
        <v>17</v>
      </c>
      <c r="V12" s="5">
        <f>(E47*0.031)+(E48*0.062)+(E49*0.071)+(E50*0.099)+(E51*0.094)+(E52*0.643)</f>
        <v>88.457400000000007</v>
      </c>
      <c r="W12" s="5">
        <f>(F47*0.031)+(F48*0.062)+(F49*0.071)+(F50*0.099)+(F51*0.094)+(F52*0.643)</f>
        <v>7.4125100000000002</v>
      </c>
      <c r="X12" s="5">
        <f t="shared" ref="X12:AC12" si="10">(G47*0.031)+(G48*0.062)+(G49*0.071)+(G50*0.099)+(G51*0.094)+(G52*0.643)</f>
        <v>10.529959999999999</v>
      </c>
      <c r="Y12" s="5">
        <f t="shared" si="10"/>
        <v>98.275800000000004</v>
      </c>
      <c r="Z12" s="5">
        <f t="shared" si="10"/>
        <v>0</v>
      </c>
      <c r="AA12" s="5">
        <f t="shared" si="10"/>
        <v>2.1</v>
      </c>
      <c r="AB12" s="5">
        <f t="shared" si="10"/>
        <v>6</v>
      </c>
      <c r="AC12" s="5">
        <f t="shared" si="10"/>
        <v>14</v>
      </c>
      <c r="AD12" s="13" t="s">
        <v>19</v>
      </c>
      <c r="AE12" s="13" t="s">
        <v>19</v>
      </c>
      <c r="AF12" s="13" t="s">
        <v>19</v>
      </c>
      <c r="AG12"/>
    </row>
    <row r="13" spans="1:33" x14ac:dyDescent="0.25">
      <c r="A13" s="2" t="s">
        <v>20</v>
      </c>
      <c r="B13" s="22">
        <v>30</v>
      </c>
      <c r="C13" s="3">
        <v>2014</v>
      </c>
      <c r="D13" s="4" t="s">
        <v>17</v>
      </c>
      <c r="E13" s="8">
        <v>79.2</v>
      </c>
      <c r="F13" s="9">
        <v>7.79</v>
      </c>
      <c r="G13" s="9">
        <v>9.77</v>
      </c>
      <c r="H13" s="8">
        <v>100.9</v>
      </c>
      <c r="I13" s="13" t="s">
        <v>19</v>
      </c>
      <c r="J13" s="32">
        <v>0.5</v>
      </c>
      <c r="K13" s="5">
        <v>4</v>
      </c>
      <c r="L13" s="11">
        <v>22</v>
      </c>
      <c r="M13" s="33">
        <v>0.01</v>
      </c>
      <c r="N13" s="31" t="s">
        <v>24</v>
      </c>
      <c r="O13" s="8">
        <v>0.68115000000000003</v>
      </c>
      <c r="Q13" s="1"/>
      <c r="S13" s="2" t="s">
        <v>15</v>
      </c>
      <c r="T13" s="3">
        <v>2013</v>
      </c>
      <c r="U13" s="7" t="s">
        <v>18</v>
      </c>
      <c r="V13" s="13" t="s">
        <v>19</v>
      </c>
      <c r="W13" s="13" t="s">
        <v>19</v>
      </c>
      <c r="X13" s="13" t="s">
        <v>19</v>
      </c>
      <c r="Y13" s="13" t="s">
        <v>19</v>
      </c>
      <c r="Z13" s="13" t="s">
        <v>19</v>
      </c>
      <c r="AA13" s="13" t="s">
        <v>19</v>
      </c>
      <c r="AB13" s="13" t="s">
        <v>19</v>
      </c>
      <c r="AC13" s="13" t="s">
        <v>19</v>
      </c>
      <c r="AD13" s="13" t="s">
        <v>19</v>
      </c>
      <c r="AE13" s="13" t="s">
        <v>19</v>
      </c>
      <c r="AF13" s="13" t="s">
        <v>19</v>
      </c>
      <c r="AG13"/>
    </row>
    <row r="14" spans="1:33" x14ac:dyDescent="0.25">
      <c r="A14" s="2" t="s">
        <v>20</v>
      </c>
      <c r="B14" s="22">
        <v>50</v>
      </c>
      <c r="C14" s="3">
        <v>2014</v>
      </c>
      <c r="D14" s="4" t="s">
        <v>17</v>
      </c>
      <c r="E14" s="8">
        <v>79</v>
      </c>
      <c r="F14" s="9">
        <v>7.79</v>
      </c>
      <c r="G14" s="9">
        <v>9.66</v>
      </c>
      <c r="H14" s="8">
        <v>99.9</v>
      </c>
      <c r="I14" s="13" t="s">
        <v>19</v>
      </c>
      <c r="J14" s="32">
        <v>0.5</v>
      </c>
      <c r="K14" s="5">
        <v>4</v>
      </c>
      <c r="L14" s="8">
        <v>22</v>
      </c>
      <c r="M14" s="33">
        <v>0.01</v>
      </c>
      <c r="N14" s="31" t="s">
        <v>24</v>
      </c>
      <c r="O14" s="8">
        <v>0.31829999999999997</v>
      </c>
      <c r="Q14" s="1"/>
      <c r="S14" s="2" t="s">
        <v>15</v>
      </c>
      <c r="T14" s="3">
        <v>2014</v>
      </c>
      <c r="U14" s="4" t="s">
        <v>17</v>
      </c>
      <c r="V14" s="5">
        <f>(E56*0.031)+(E57*0.062)+(E58*0.071)+(E59*0.099)+(E60*0.094)+(E61*0.643)</f>
        <v>77.888300000000001</v>
      </c>
      <c r="W14" s="5">
        <f t="shared" ref="W14:AF14" si="11">(F56*0.031)+(F57*0.062)+(F58*0.071)+(F59*0.099)+(F60*0.094)+(F61*0.643)</f>
        <v>7.6588399999999996</v>
      </c>
      <c r="X14" s="5">
        <f t="shared" si="11"/>
        <v>10.061879999999999</v>
      </c>
      <c r="Y14" s="5">
        <f t="shared" si="11"/>
        <v>94.705600000000004</v>
      </c>
      <c r="Z14" s="5">
        <f t="shared" si="11"/>
        <v>1.5483</v>
      </c>
      <c r="AA14" s="5">
        <f t="shared" si="11"/>
        <v>0.5</v>
      </c>
      <c r="AB14" s="5">
        <f t="shared" si="11"/>
        <v>2</v>
      </c>
      <c r="AC14" s="5">
        <f t="shared" si="11"/>
        <v>22</v>
      </c>
      <c r="AD14" s="5">
        <f t="shared" si="11"/>
        <v>1.2022999999999999E-2</v>
      </c>
      <c r="AE14" s="31"/>
      <c r="AF14" s="5">
        <f t="shared" si="11"/>
        <v>0.45216000000000006</v>
      </c>
      <c r="AG14"/>
    </row>
    <row r="15" spans="1:33" x14ac:dyDescent="0.25">
      <c r="A15" s="2" t="s">
        <v>20</v>
      </c>
      <c r="B15" s="22">
        <v>80</v>
      </c>
      <c r="C15" s="3">
        <v>2014</v>
      </c>
      <c r="D15" s="4" t="s">
        <v>17</v>
      </c>
      <c r="E15" s="8">
        <v>77.599999999999994</v>
      </c>
      <c r="F15" s="9">
        <v>7.64</v>
      </c>
      <c r="G15" s="9">
        <v>10.26</v>
      </c>
      <c r="H15" s="8">
        <v>93.5</v>
      </c>
      <c r="I15" s="13" t="s">
        <v>19</v>
      </c>
      <c r="J15" s="32">
        <v>0.5</v>
      </c>
      <c r="K15" s="5">
        <v>4</v>
      </c>
      <c r="L15" s="11">
        <v>22</v>
      </c>
      <c r="M15" s="33">
        <v>0.01</v>
      </c>
      <c r="N15" s="31" t="s">
        <v>24</v>
      </c>
      <c r="O15" s="8">
        <v>0.31289999999999996</v>
      </c>
      <c r="Q15" s="1"/>
      <c r="S15" s="2" t="s">
        <v>15</v>
      </c>
      <c r="T15" s="3">
        <v>2014</v>
      </c>
      <c r="U15" s="7" t="s">
        <v>18</v>
      </c>
      <c r="V15" s="8">
        <f>(E62*0.062)+(E63*0.201)+(E64*0.737)</f>
        <v>86.166499999999999</v>
      </c>
      <c r="W15" s="8">
        <f t="shared" ref="W15:AF15" si="12">(F62*0.062)+(F63*0.201)+(F64*0.737)</f>
        <v>7.5044000000000004</v>
      </c>
      <c r="X15" s="8">
        <f t="shared" si="12"/>
        <v>10.909840000000001</v>
      </c>
      <c r="Y15" s="8">
        <f t="shared" si="12"/>
        <v>97.505299999999991</v>
      </c>
      <c r="Z15" s="8">
        <f t="shared" si="12"/>
        <v>0.51589999999999991</v>
      </c>
      <c r="AA15" s="8">
        <f t="shared" si="12"/>
        <v>0.62480000000000002</v>
      </c>
      <c r="AB15" s="8">
        <f t="shared" si="12"/>
        <v>2</v>
      </c>
      <c r="AC15" s="8">
        <f t="shared" si="12"/>
        <v>11.5</v>
      </c>
      <c r="AD15" s="8">
        <f t="shared" si="12"/>
        <v>2.8288000000000001E-2</v>
      </c>
      <c r="AE15" s="31"/>
      <c r="AF15" s="8">
        <f t="shared" si="12"/>
        <v>0.62662244999999994</v>
      </c>
      <c r="AG15"/>
    </row>
    <row r="16" spans="1:33" x14ac:dyDescent="0.25">
      <c r="A16" s="2" t="s">
        <v>20</v>
      </c>
      <c r="B16" s="2">
        <v>100</v>
      </c>
      <c r="C16" s="3">
        <v>2014</v>
      </c>
      <c r="D16" s="4" t="s">
        <v>17</v>
      </c>
      <c r="E16" s="8">
        <v>77.7</v>
      </c>
      <c r="F16" s="9">
        <v>7.59</v>
      </c>
      <c r="G16" s="9">
        <v>10.119999999999999</v>
      </c>
      <c r="H16" s="8">
        <v>91.5</v>
      </c>
      <c r="I16" s="13" t="s">
        <v>19</v>
      </c>
      <c r="J16" s="32">
        <v>0.5</v>
      </c>
      <c r="K16" s="5">
        <v>5</v>
      </c>
      <c r="L16" s="8">
        <v>22</v>
      </c>
      <c r="M16" s="33">
        <v>0.01</v>
      </c>
      <c r="N16" s="31" t="s">
        <v>24</v>
      </c>
      <c r="O16" s="8">
        <v>0.21170000000000005</v>
      </c>
      <c r="S16" s="12" t="s">
        <v>15</v>
      </c>
      <c r="T16" s="3">
        <v>2015</v>
      </c>
      <c r="U16" s="4" t="s">
        <v>17</v>
      </c>
      <c r="V16" s="5">
        <f>(E65*0.031)+(E66*0.062)+(E67*0.071)+(E68*0.099)+(E69*0.094)+(E70*0.643)</f>
        <v>84.042100000000005</v>
      </c>
      <c r="W16" s="5">
        <f t="shared" ref="W16:AF16" si="13">(F65*0.031)+(F66*0.062)+(F67*0.071)+(F68*0.099)+(F69*0.094)+(F70*0.643)</f>
        <v>7.8622299999999994</v>
      </c>
      <c r="X16" s="5">
        <f t="shared" si="13"/>
        <v>10.13768</v>
      </c>
      <c r="Y16" s="5">
        <f t="shared" si="13"/>
        <v>94.817599999999999</v>
      </c>
      <c r="Z16" s="5">
        <f t="shared" si="13"/>
        <v>26.599999999999998</v>
      </c>
      <c r="AA16" s="5">
        <f t="shared" si="13"/>
        <v>1.0109542656112578</v>
      </c>
      <c r="AB16" s="5">
        <f t="shared" si="13"/>
        <v>3.9041776903825509</v>
      </c>
      <c r="AC16" s="5">
        <f t="shared" si="13"/>
        <v>14.500000000000002</v>
      </c>
      <c r="AD16" s="5">
        <f t="shared" si="13"/>
        <v>2.7417999999999998E-2</v>
      </c>
      <c r="AE16" s="31"/>
      <c r="AF16" s="5">
        <f t="shared" si="13"/>
        <v>1.7060053000000002</v>
      </c>
      <c r="AG16"/>
    </row>
    <row r="17" spans="1:33" x14ac:dyDescent="0.25">
      <c r="A17" s="2" t="s">
        <v>20</v>
      </c>
      <c r="B17" s="2" t="s">
        <v>16</v>
      </c>
      <c r="C17" s="3">
        <v>2014</v>
      </c>
      <c r="D17" s="7" t="s">
        <v>18</v>
      </c>
      <c r="E17" s="8">
        <v>86.7</v>
      </c>
      <c r="F17" s="9">
        <v>7.01</v>
      </c>
      <c r="G17" s="9">
        <v>11.07</v>
      </c>
      <c r="H17" s="8">
        <v>99.8</v>
      </c>
      <c r="I17" s="8">
        <v>0</v>
      </c>
      <c r="J17" s="5">
        <v>0.8</v>
      </c>
      <c r="K17" s="5">
        <v>4</v>
      </c>
      <c r="L17" s="11">
        <v>15.5</v>
      </c>
      <c r="M17" s="10">
        <v>1.7000000000000001E-2</v>
      </c>
      <c r="N17" s="31" t="s">
        <v>24</v>
      </c>
      <c r="O17" s="8">
        <v>0.83465000000000011</v>
      </c>
      <c r="S17" s="2" t="s">
        <v>15</v>
      </c>
      <c r="T17" s="3">
        <v>2015</v>
      </c>
      <c r="U17" s="7" t="s">
        <v>18</v>
      </c>
      <c r="V17" s="13" t="s">
        <v>19</v>
      </c>
      <c r="W17" s="13" t="s">
        <v>19</v>
      </c>
      <c r="X17" s="13" t="s">
        <v>19</v>
      </c>
      <c r="Y17" s="13" t="s">
        <v>19</v>
      </c>
      <c r="Z17" s="13" t="s">
        <v>19</v>
      </c>
      <c r="AA17" s="13" t="s">
        <v>19</v>
      </c>
      <c r="AB17" s="13" t="s">
        <v>19</v>
      </c>
      <c r="AC17" s="13" t="s">
        <v>19</v>
      </c>
      <c r="AD17" s="13" t="s">
        <v>19</v>
      </c>
      <c r="AE17" s="13" t="s">
        <v>19</v>
      </c>
      <c r="AF17" s="13" t="s">
        <v>19</v>
      </c>
      <c r="AG17"/>
    </row>
    <row r="18" spans="1:33" x14ac:dyDescent="0.25">
      <c r="A18" s="2" t="s">
        <v>20</v>
      </c>
      <c r="B18" s="22">
        <v>30</v>
      </c>
      <c r="C18" s="3">
        <v>2014</v>
      </c>
      <c r="D18" s="7" t="s">
        <v>18</v>
      </c>
      <c r="E18" s="8">
        <v>86.5</v>
      </c>
      <c r="F18" s="9">
        <v>7.35</v>
      </c>
      <c r="G18" s="13" t="s">
        <v>19</v>
      </c>
      <c r="H18" s="13" t="s">
        <v>19</v>
      </c>
      <c r="I18" s="8">
        <v>0</v>
      </c>
      <c r="J18" s="5">
        <v>0.9</v>
      </c>
      <c r="K18" s="32">
        <v>2</v>
      </c>
      <c r="L18" s="8">
        <v>15.5</v>
      </c>
      <c r="M18" s="10">
        <v>1.7000000000000001E-2</v>
      </c>
      <c r="N18" s="31" t="s">
        <v>24</v>
      </c>
      <c r="O18" s="8">
        <v>0.78725000000000001</v>
      </c>
      <c r="S18" s="2" t="s">
        <v>15</v>
      </c>
      <c r="T18" s="3">
        <v>2016</v>
      </c>
      <c r="U18" s="4" t="s">
        <v>17</v>
      </c>
      <c r="V18" s="5">
        <f>(E74*0.031)+(E75*0.062)+(E76*0.071)+(E77*0.099)+(E78*0.094)+(E79*0.643)</f>
        <v>88.263499999999993</v>
      </c>
      <c r="W18" s="5">
        <f t="shared" ref="W18:AF18" si="14">(F74*0.031)+(F75*0.062)+(F76*0.071)+(F77*0.099)+(F78*0.094)+(F79*0.643)</f>
        <v>7.6572699999999996</v>
      </c>
      <c r="X18" s="5">
        <f t="shared" si="14"/>
        <v>10.24104</v>
      </c>
      <c r="Y18" s="5">
        <f t="shared" si="14"/>
        <v>97.122900000000001</v>
      </c>
      <c r="Z18" s="13" t="s">
        <v>19</v>
      </c>
      <c r="AA18" s="5">
        <f t="shared" si="14"/>
        <v>1</v>
      </c>
      <c r="AB18" s="5">
        <f t="shared" si="14"/>
        <v>3.0339999999999998</v>
      </c>
      <c r="AC18" s="5">
        <f t="shared" si="14"/>
        <v>15</v>
      </c>
      <c r="AD18" s="5">
        <f t="shared" si="14"/>
        <v>2.2312000000000002E-2</v>
      </c>
      <c r="AE18" s="5">
        <f t="shared" si="14"/>
        <v>1.1345768156424584E-2</v>
      </c>
      <c r="AF18" s="5">
        <f t="shared" si="14"/>
        <v>0.56234500000000009</v>
      </c>
      <c r="AG18"/>
    </row>
    <row r="19" spans="1:33" x14ac:dyDescent="0.25">
      <c r="A19" s="2" t="s">
        <v>20</v>
      </c>
      <c r="B19" s="2">
        <v>100</v>
      </c>
      <c r="C19" s="3">
        <v>2014</v>
      </c>
      <c r="D19" s="7" t="s">
        <v>18</v>
      </c>
      <c r="E19" s="8">
        <v>86.5</v>
      </c>
      <c r="F19" s="9">
        <v>7.36</v>
      </c>
      <c r="G19" s="13" t="s">
        <v>19</v>
      </c>
      <c r="H19" s="13" t="s">
        <v>19</v>
      </c>
      <c r="I19" s="8">
        <v>0</v>
      </c>
      <c r="J19" s="5">
        <v>0.8</v>
      </c>
      <c r="K19" s="32">
        <v>2</v>
      </c>
      <c r="L19" s="11">
        <v>15.5</v>
      </c>
      <c r="M19" s="10">
        <v>2.5000000000000001E-2</v>
      </c>
      <c r="N19" s="31" t="s">
        <v>24</v>
      </c>
      <c r="O19" s="8">
        <v>0.42929999999999996</v>
      </c>
      <c r="S19" s="2" t="s">
        <v>15</v>
      </c>
      <c r="T19" s="3">
        <v>2016</v>
      </c>
      <c r="U19" s="7" t="s">
        <v>18</v>
      </c>
      <c r="V19" s="8">
        <f>(E80*0.062)+(E81*0.201)+(E82*0.737)</f>
        <v>78.973700000000008</v>
      </c>
      <c r="W19" s="8">
        <f t="shared" ref="W19:AF19" si="15">(F80*0.062)+(F81*0.201)+(F82*0.737)</f>
        <v>8.0696300000000001</v>
      </c>
      <c r="X19" s="8">
        <f t="shared" si="15"/>
        <v>10.16985</v>
      </c>
      <c r="Y19" s="8">
        <f t="shared" si="15"/>
        <v>99.546899999999994</v>
      </c>
      <c r="Z19" s="13" t="s">
        <v>19</v>
      </c>
      <c r="AA19" s="8">
        <f t="shared" si="15"/>
        <v>1</v>
      </c>
      <c r="AB19" s="8">
        <f t="shared" si="15"/>
        <v>2</v>
      </c>
      <c r="AC19" s="8">
        <f t="shared" si="15"/>
        <v>21.4</v>
      </c>
      <c r="AD19" s="13" t="s">
        <v>19</v>
      </c>
      <c r="AE19" s="8">
        <f t="shared" si="15"/>
        <v>8.2407453416149141E-3</v>
      </c>
      <c r="AF19" s="8">
        <f t="shared" si="15"/>
        <v>0.73315875000000008</v>
      </c>
      <c r="AG19"/>
    </row>
    <row r="20" spans="1:33" x14ac:dyDescent="0.25">
      <c r="A20" s="12" t="s">
        <v>20</v>
      </c>
      <c r="B20" s="15" t="s">
        <v>16</v>
      </c>
      <c r="C20" s="3">
        <v>2015</v>
      </c>
      <c r="D20" s="4" t="s">
        <v>17</v>
      </c>
      <c r="E20" s="8">
        <v>85.2</v>
      </c>
      <c r="F20" s="9">
        <v>8.57</v>
      </c>
      <c r="G20" s="9">
        <v>9.32</v>
      </c>
      <c r="H20" s="8">
        <v>99.2</v>
      </c>
      <c r="I20" s="8">
        <v>0</v>
      </c>
      <c r="J20" s="34">
        <v>1</v>
      </c>
      <c r="K20" s="8">
        <v>3.7593850554165154</v>
      </c>
      <c r="L20" s="11">
        <v>15.5</v>
      </c>
      <c r="M20" s="10">
        <v>3.7999999999999999E-2</v>
      </c>
      <c r="N20" s="31" t="s">
        <v>24</v>
      </c>
      <c r="O20" s="8">
        <v>1.7434500000000002</v>
      </c>
      <c r="S20" s="2" t="s">
        <v>15</v>
      </c>
      <c r="T20" s="3">
        <v>2017</v>
      </c>
      <c r="U20" s="4" t="s">
        <v>17</v>
      </c>
      <c r="V20" s="5">
        <f>(E83*0.031)+(E84*0.062)+(E85*0.071)+(E86*0.099)+(E87*0.094)+(E88*0.643)</f>
        <v>90.266300000000001</v>
      </c>
      <c r="W20" s="5">
        <f t="shared" ref="W20:AF20" si="16">(F83*0.031)+(F84*0.062)+(F85*0.071)+(F86*0.099)+(F87*0.094)+(F88*0.643)</f>
        <v>7.6446199999999997</v>
      </c>
      <c r="X20" s="5">
        <f t="shared" si="16"/>
        <v>10.61192</v>
      </c>
      <c r="Y20" s="5">
        <f t="shared" si="16"/>
        <v>99.548599999999993</v>
      </c>
      <c r="Z20" s="13" t="s">
        <v>19</v>
      </c>
      <c r="AA20" s="5">
        <f t="shared" si="16"/>
        <v>1.0059399999999998</v>
      </c>
      <c r="AB20" s="5">
        <f t="shared" si="16"/>
        <v>3.0061999999999998</v>
      </c>
      <c r="AC20" s="5">
        <f t="shared" si="16"/>
        <v>13.5</v>
      </c>
      <c r="AD20" s="5">
        <f t="shared" si="16"/>
        <v>6.2199000000000004E-2</v>
      </c>
      <c r="AE20" s="5">
        <f t="shared" si="16"/>
        <v>7.921000000000001E-3</v>
      </c>
      <c r="AF20" s="5">
        <f t="shared" si="16"/>
        <v>0.80110000000000003</v>
      </c>
      <c r="AG20"/>
    </row>
    <row r="21" spans="1:33" x14ac:dyDescent="0.25">
      <c r="A21" s="12" t="s">
        <v>20</v>
      </c>
      <c r="B21" s="15">
        <v>15</v>
      </c>
      <c r="C21" s="3">
        <v>2015</v>
      </c>
      <c r="D21" s="4" t="s">
        <v>17</v>
      </c>
      <c r="E21" s="8">
        <v>85.1</v>
      </c>
      <c r="F21" s="9">
        <v>7.94</v>
      </c>
      <c r="G21" s="9">
        <v>9.58</v>
      </c>
      <c r="H21" s="8">
        <v>100.1</v>
      </c>
      <c r="I21" s="8">
        <v>0</v>
      </c>
      <c r="J21" s="34">
        <v>1</v>
      </c>
      <c r="K21" s="8">
        <v>4.7783339292098654</v>
      </c>
      <c r="L21" s="11">
        <v>15.5</v>
      </c>
      <c r="M21" s="10">
        <v>1.7999999999999999E-2</v>
      </c>
      <c r="N21" s="31" t="s">
        <v>24</v>
      </c>
      <c r="O21" s="8">
        <v>1.1133000000000002</v>
      </c>
      <c r="S21" s="2" t="s">
        <v>15</v>
      </c>
      <c r="T21" s="3">
        <v>2017</v>
      </c>
      <c r="U21" s="7" t="s">
        <v>18</v>
      </c>
      <c r="V21" s="8">
        <f>(E89*0.062)+(E90*0.201)+(E91*0.737)</f>
        <v>89.435000000000002</v>
      </c>
      <c r="W21" s="8">
        <f t="shared" ref="W21:AF21" si="17">(F89*0.062)+(F90*0.201)+(F91*0.737)</f>
        <v>7.7</v>
      </c>
      <c r="X21" s="8">
        <f t="shared" si="17"/>
        <v>10.647629999999999</v>
      </c>
      <c r="Y21" s="8">
        <f t="shared" si="17"/>
        <v>96.612800000000007</v>
      </c>
      <c r="Z21" s="13" t="s">
        <v>19</v>
      </c>
      <c r="AA21" s="8">
        <f t="shared" si="17"/>
        <v>1</v>
      </c>
      <c r="AB21" s="8">
        <f t="shared" si="17"/>
        <v>3</v>
      </c>
      <c r="AC21" s="8">
        <f t="shared" si="17"/>
        <v>11</v>
      </c>
      <c r="AD21" s="8">
        <f t="shared" si="17"/>
        <v>5.1841999999999999E-2</v>
      </c>
      <c r="AE21" s="8">
        <f t="shared" si="17"/>
        <v>8.0619999999999997E-3</v>
      </c>
      <c r="AF21" s="8">
        <f t="shared" si="17"/>
        <v>1.3216000000000001</v>
      </c>
      <c r="AG21"/>
    </row>
    <row r="22" spans="1:33" x14ac:dyDescent="0.25">
      <c r="A22" s="12" t="s">
        <v>20</v>
      </c>
      <c r="B22" s="15">
        <v>30</v>
      </c>
      <c r="C22" s="3">
        <v>2015</v>
      </c>
      <c r="D22" s="4" t="s">
        <v>17</v>
      </c>
      <c r="E22" s="8">
        <v>84.6</v>
      </c>
      <c r="F22" s="9">
        <v>7.92</v>
      </c>
      <c r="G22" s="9">
        <v>10.6</v>
      </c>
      <c r="H22" s="8">
        <v>100.5</v>
      </c>
      <c r="I22" s="8">
        <v>0</v>
      </c>
      <c r="J22" s="34">
        <v>1</v>
      </c>
      <c r="K22" s="8">
        <v>3.5046478369681782</v>
      </c>
      <c r="L22" s="11">
        <v>15.5</v>
      </c>
      <c r="M22" s="10">
        <v>0.16600000000000001</v>
      </c>
      <c r="N22" s="31" t="s">
        <v>24</v>
      </c>
      <c r="O22" s="8">
        <v>1.1990500000000002</v>
      </c>
      <c r="S22" s="12" t="s">
        <v>23</v>
      </c>
      <c r="T22" s="3">
        <v>2013</v>
      </c>
      <c r="U22" s="4" t="s">
        <v>17</v>
      </c>
      <c r="V22" s="5">
        <f>(E92*0.101)+(E93*0.184)+(E94*0.194)+(E95*0.219)+(E96*0.141)+(E97*0.161)</f>
        <v>88.717199999999991</v>
      </c>
      <c r="W22" s="5">
        <f t="shared" ref="W22:AC22" si="18">(F92*0.101)+(F93*0.184)+(F94*0.194)+(F95*0.219)+(F96*0.141)+(F97*0.161)</f>
        <v>7.2554999999999996</v>
      </c>
      <c r="X22" s="5">
        <f t="shared" si="18"/>
        <v>9.3255300000000005</v>
      </c>
      <c r="Y22" s="5">
        <f t="shared" si="18"/>
        <v>92.164500000000004</v>
      </c>
      <c r="Z22" s="5">
        <f t="shared" si="18"/>
        <v>0</v>
      </c>
      <c r="AA22" s="5">
        <f t="shared" si="18"/>
        <v>3.0085999999999999</v>
      </c>
      <c r="AB22" s="5">
        <f t="shared" si="18"/>
        <v>6.0000000000000009</v>
      </c>
      <c r="AC22" s="5">
        <f t="shared" si="18"/>
        <v>21</v>
      </c>
      <c r="AD22" s="13" t="s">
        <v>19</v>
      </c>
      <c r="AE22" s="13" t="s">
        <v>19</v>
      </c>
      <c r="AF22" s="13" t="s">
        <v>19</v>
      </c>
      <c r="AG22"/>
    </row>
    <row r="23" spans="1:33" x14ac:dyDescent="0.25">
      <c r="A23" s="12" t="s">
        <v>20</v>
      </c>
      <c r="B23" s="15">
        <v>50</v>
      </c>
      <c r="C23" s="3">
        <v>2015</v>
      </c>
      <c r="D23" s="4" t="s">
        <v>17</v>
      </c>
      <c r="E23" s="8">
        <v>83.4</v>
      </c>
      <c r="F23" s="9">
        <v>7.94</v>
      </c>
      <c r="G23" s="9">
        <v>10.38</v>
      </c>
      <c r="H23" s="8">
        <v>99.7</v>
      </c>
      <c r="I23" s="8">
        <v>0</v>
      </c>
      <c r="J23" s="34">
        <v>1</v>
      </c>
      <c r="K23" s="8">
        <v>3.9631748301751855</v>
      </c>
      <c r="L23" s="8">
        <v>15.5</v>
      </c>
      <c r="M23" s="10">
        <v>1.0999999999999999E-2</v>
      </c>
      <c r="N23" s="31" t="s">
        <v>24</v>
      </c>
      <c r="O23" s="8">
        <v>1.8138000000000001</v>
      </c>
      <c r="S23" s="12" t="s">
        <v>23</v>
      </c>
      <c r="T23" s="3">
        <v>2013</v>
      </c>
      <c r="U23" s="7" t="s">
        <v>18</v>
      </c>
      <c r="V23" s="5">
        <f>(E98*0.195)+(E99*0.503)+(E100*0.302)</f>
        <v>83.279200000000003</v>
      </c>
      <c r="W23" s="5">
        <f t="shared" ref="W23:AC23" si="19">(F98*0.195)+(F99*0.503)+(F100*0.302)</f>
        <v>8.4663399999999989</v>
      </c>
      <c r="X23" s="5">
        <f t="shared" si="19"/>
        <v>11.13358</v>
      </c>
      <c r="Y23" s="5">
        <f t="shared" si="19"/>
        <v>99.785499999999985</v>
      </c>
      <c r="Z23" s="5">
        <f t="shared" si="19"/>
        <v>0</v>
      </c>
      <c r="AA23" s="5">
        <f t="shared" si="19"/>
        <v>0.5</v>
      </c>
      <c r="AB23" s="5">
        <f t="shared" si="19"/>
        <v>5.6230000000000002</v>
      </c>
      <c r="AC23" s="5">
        <f t="shared" si="19"/>
        <v>9</v>
      </c>
      <c r="AD23" s="13" t="s">
        <v>19</v>
      </c>
      <c r="AE23" s="13" t="s">
        <v>19</v>
      </c>
      <c r="AF23" s="13" t="s">
        <v>19</v>
      </c>
      <c r="AG23"/>
    </row>
    <row r="24" spans="1:33" x14ac:dyDescent="0.25">
      <c r="A24" s="12" t="s">
        <v>20</v>
      </c>
      <c r="B24" s="15">
        <v>80</v>
      </c>
      <c r="C24" s="3">
        <v>2015</v>
      </c>
      <c r="D24" s="4" t="s">
        <v>17</v>
      </c>
      <c r="E24" s="8">
        <v>83.1</v>
      </c>
      <c r="F24" s="9">
        <v>8.01</v>
      </c>
      <c r="G24" s="9">
        <v>10.14</v>
      </c>
      <c r="H24" s="8">
        <v>93.4</v>
      </c>
      <c r="I24" s="8">
        <v>0</v>
      </c>
      <c r="J24" s="34">
        <v>1</v>
      </c>
      <c r="K24" s="8">
        <v>7.6823382195209131</v>
      </c>
      <c r="L24" s="8">
        <v>15.5</v>
      </c>
      <c r="M24" s="10">
        <v>3.9E-2</v>
      </c>
      <c r="N24" s="31" t="s">
        <v>24</v>
      </c>
      <c r="O24" s="8">
        <v>1.5711999999999997</v>
      </c>
      <c r="S24" s="12" t="s">
        <v>23</v>
      </c>
      <c r="T24" s="3">
        <v>2014</v>
      </c>
      <c r="U24" s="4" t="s">
        <v>17</v>
      </c>
      <c r="V24" s="5">
        <f>(E101*0.101)+(E102*0.184)+(E103*0.194)+(E104*0.219)+(E105*0.141)+(E106*0.161)</f>
        <v>78.450199999999995</v>
      </c>
      <c r="W24" s="5">
        <f t="shared" ref="W24:AF24" si="20">(F101*0.101)+(F102*0.184)+(F103*0.194)+(F104*0.219)+(F105*0.141)+(F106*0.161)</f>
        <v>7.7270599999999998</v>
      </c>
      <c r="X24" s="5">
        <f t="shared" si="20"/>
        <v>9.9062900000000003</v>
      </c>
      <c r="Y24" s="5">
        <f t="shared" si="20"/>
        <v>98.105400000000003</v>
      </c>
      <c r="Z24" s="5">
        <f t="shared" si="20"/>
        <v>1.1201000000000001</v>
      </c>
      <c r="AA24" s="5">
        <f t="shared" si="20"/>
        <v>0.5</v>
      </c>
      <c r="AB24" s="5">
        <f t="shared" si="20"/>
        <v>2</v>
      </c>
      <c r="AC24" s="5">
        <f t="shared" si="20"/>
        <v>24.000000000000004</v>
      </c>
      <c r="AD24" s="5">
        <f t="shared" si="20"/>
        <v>1.7218000000000001E-2</v>
      </c>
      <c r="AE24" s="31"/>
      <c r="AF24" s="5">
        <f t="shared" si="20"/>
        <v>0.39265110000000003</v>
      </c>
      <c r="AG24"/>
    </row>
    <row r="25" spans="1:33" x14ac:dyDescent="0.25">
      <c r="A25" s="12" t="s">
        <v>20</v>
      </c>
      <c r="B25" s="15">
        <v>100</v>
      </c>
      <c r="C25" s="3">
        <v>2015</v>
      </c>
      <c r="D25" s="4" t="s">
        <v>17</v>
      </c>
      <c r="E25" s="8">
        <v>83.6</v>
      </c>
      <c r="F25" s="9">
        <v>8.2200000000000006</v>
      </c>
      <c r="G25" s="9">
        <v>10.130000000000001</v>
      </c>
      <c r="H25" s="8">
        <v>92.8</v>
      </c>
      <c r="I25" s="8">
        <v>0</v>
      </c>
      <c r="J25" s="34">
        <v>1</v>
      </c>
      <c r="K25" s="8">
        <v>5.3897032534858758</v>
      </c>
      <c r="L25" s="8">
        <v>15.5</v>
      </c>
      <c r="M25" s="10">
        <v>3.9E-2</v>
      </c>
      <c r="N25" s="31" t="s">
        <v>24</v>
      </c>
      <c r="O25" s="8">
        <v>1.2897000000000003</v>
      </c>
      <c r="S25" s="12" t="s">
        <v>23</v>
      </c>
      <c r="T25" s="3">
        <v>2014</v>
      </c>
      <c r="U25" s="7" t="s">
        <v>18</v>
      </c>
      <c r="V25" s="5">
        <f>(E107*0.195)+(E108*0.503)+(E109*0.302)</f>
        <v>86.128299999999996</v>
      </c>
      <c r="W25" s="5">
        <f t="shared" ref="W25:AF25" si="21">(F107*0.195)+(F108*0.503)+(F109*0.302)</f>
        <v>7.67591</v>
      </c>
      <c r="X25" s="5">
        <f t="shared" si="21"/>
        <v>11.289770000000001</v>
      </c>
      <c r="Y25" s="5">
        <f t="shared" si="21"/>
        <v>100.68979999999999</v>
      </c>
      <c r="Z25" s="5">
        <f t="shared" si="21"/>
        <v>0</v>
      </c>
      <c r="AA25" s="5">
        <f t="shared" si="21"/>
        <v>0.66039999999999999</v>
      </c>
      <c r="AB25" s="5">
        <f t="shared" si="21"/>
        <v>2</v>
      </c>
      <c r="AC25" s="5">
        <f t="shared" si="21"/>
        <v>8</v>
      </c>
      <c r="AD25" s="5">
        <f t="shared" si="21"/>
        <v>2.6750999999999997E-2</v>
      </c>
      <c r="AE25" s="31"/>
      <c r="AF25" s="5">
        <f t="shared" si="21"/>
        <v>0.99322784999999991</v>
      </c>
      <c r="AG25"/>
    </row>
    <row r="26" spans="1:33" x14ac:dyDescent="0.25">
      <c r="A26" s="12" t="s">
        <v>20</v>
      </c>
      <c r="B26" s="2" t="s">
        <v>16</v>
      </c>
      <c r="C26" s="3">
        <v>2015</v>
      </c>
      <c r="D26" s="7" t="s">
        <v>18</v>
      </c>
      <c r="E26" s="13" t="s">
        <v>19</v>
      </c>
      <c r="F26" s="13" t="s">
        <v>19</v>
      </c>
      <c r="G26" s="13" t="s">
        <v>19</v>
      </c>
      <c r="H26" s="13" t="s">
        <v>19</v>
      </c>
      <c r="I26" s="13" t="s">
        <v>19</v>
      </c>
      <c r="J26" s="34">
        <v>1</v>
      </c>
      <c r="K26" s="34">
        <v>1</v>
      </c>
      <c r="L26" s="8">
        <v>15.5</v>
      </c>
      <c r="M26" s="10">
        <v>0.10100000000000001</v>
      </c>
      <c r="N26" s="31" t="s">
        <v>24</v>
      </c>
      <c r="O26" s="8">
        <v>5.3547000000000011</v>
      </c>
      <c r="S26" s="12" t="s">
        <v>23</v>
      </c>
      <c r="T26" s="3">
        <v>2015</v>
      </c>
      <c r="U26" s="4" t="s">
        <v>17</v>
      </c>
      <c r="V26" s="5">
        <f>(E110*0.101)+(E111*0.184)+(E112*0.194)+(E113*0.219)+(E114*0.141)+(E115*0.161)</f>
        <v>82.811199999999999</v>
      </c>
      <c r="W26" s="5">
        <f t="shared" ref="W26:AF26" si="22">(F110*0.101)+(F111*0.184)+(F112*0.194)+(F113*0.219)+(F114*0.141)+(F115*0.161)</f>
        <v>6.9897700000000009</v>
      </c>
      <c r="X26" s="5">
        <f t="shared" si="22"/>
        <v>9.9970299999999988</v>
      </c>
      <c r="Y26" s="5">
        <f t="shared" si="22"/>
        <v>97.908299999999997</v>
      </c>
      <c r="Z26" s="13" t="s">
        <v>19</v>
      </c>
      <c r="AA26" s="5">
        <f t="shared" si="22"/>
        <v>1</v>
      </c>
      <c r="AB26" s="5">
        <f t="shared" si="22"/>
        <v>4.7944333214158004</v>
      </c>
      <c r="AC26" s="5">
        <f t="shared" si="22"/>
        <v>14</v>
      </c>
      <c r="AD26" s="5">
        <f t="shared" si="22"/>
        <v>3.5647999999999999E-2</v>
      </c>
      <c r="AE26" s="31"/>
      <c r="AF26" s="5">
        <f t="shared" si="22"/>
        <v>2.0164093999999997</v>
      </c>
      <c r="AG26"/>
    </row>
    <row r="27" spans="1:33" x14ac:dyDescent="0.25">
      <c r="A27" s="12" t="s">
        <v>20</v>
      </c>
      <c r="B27" s="22">
        <v>30</v>
      </c>
      <c r="C27" s="3">
        <v>2015</v>
      </c>
      <c r="D27" s="7" t="s">
        <v>18</v>
      </c>
      <c r="E27" s="13" t="s">
        <v>19</v>
      </c>
      <c r="F27" s="13" t="s">
        <v>19</v>
      </c>
      <c r="G27" s="13" t="s">
        <v>19</v>
      </c>
      <c r="H27" s="13" t="s">
        <v>19</v>
      </c>
      <c r="I27" s="13" t="s">
        <v>19</v>
      </c>
      <c r="J27" s="34">
        <v>1</v>
      </c>
      <c r="K27" s="8">
        <v>1.0425716768027797</v>
      </c>
      <c r="L27" s="8">
        <v>15.5</v>
      </c>
      <c r="M27" s="10">
        <v>0.01</v>
      </c>
      <c r="N27" s="31" t="s">
        <v>24</v>
      </c>
      <c r="O27" s="8">
        <v>6.7047000000000008</v>
      </c>
      <c r="S27" s="12" t="s">
        <v>23</v>
      </c>
      <c r="T27" s="3">
        <v>2015</v>
      </c>
      <c r="U27" s="7" t="s">
        <v>18</v>
      </c>
      <c r="V27" s="13" t="s">
        <v>19</v>
      </c>
      <c r="W27" s="13" t="s">
        <v>19</v>
      </c>
      <c r="X27" s="13" t="s">
        <v>19</v>
      </c>
      <c r="Y27" s="13" t="s">
        <v>19</v>
      </c>
      <c r="Z27" s="13" t="s">
        <v>19</v>
      </c>
      <c r="AA27" s="13" t="s">
        <v>19</v>
      </c>
      <c r="AB27" s="13" t="s">
        <v>19</v>
      </c>
      <c r="AC27" s="13" t="s">
        <v>19</v>
      </c>
      <c r="AD27" s="13" t="s">
        <v>19</v>
      </c>
      <c r="AE27" s="13" t="s">
        <v>19</v>
      </c>
      <c r="AF27" s="13" t="s">
        <v>19</v>
      </c>
      <c r="AG27"/>
    </row>
    <row r="28" spans="1:33" x14ac:dyDescent="0.25">
      <c r="A28" s="12" t="s">
        <v>20</v>
      </c>
      <c r="B28" s="2">
        <v>100</v>
      </c>
      <c r="C28" s="3">
        <v>2015</v>
      </c>
      <c r="D28" s="7" t="s">
        <v>18</v>
      </c>
      <c r="E28" s="13" t="s">
        <v>19</v>
      </c>
      <c r="F28" s="13" t="s">
        <v>19</v>
      </c>
      <c r="G28" s="13" t="s">
        <v>19</v>
      </c>
      <c r="H28" s="13" t="s">
        <v>19</v>
      </c>
      <c r="I28" s="13" t="s">
        <v>19</v>
      </c>
      <c r="J28" s="34">
        <v>1</v>
      </c>
      <c r="K28" s="34">
        <v>1</v>
      </c>
      <c r="L28" s="8">
        <v>15.5</v>
      </c>
      <c r="M28" s="10">
        <v>0.01</v>
      </c>
      <c r="N28" s="31" t="s">
        <v>24</v>
      </c>
      <c r="O28" s="8">
        <v>6.5591500000000007</v>
      </c>
      <c r="S28" s="12" t="s">
        <v>23</v>
      </c>
      <c r="T28" s="3">
        <v>2016</v>
      </c>
      <c r="U28" s="4" t="s">
        <v>17</v>
      </c>
      <c r="V28" s="5">
        <f>(E119*0.101)+(E120*0.184)+(E121*0.194)+(E122*0.219)+(E123*0.141)+(E124*0.161)</f>
        <v>88.734700000000004</v>
      </c>
      <c r="W28" s="5">
        <f t="shared" ref="W28:AF28" si="23">(F119*0.101)+(F120*0.184)+(F121*0.194)+(F122*0.219)+(F123*0.141)+(F124*0.161)</f>
        <v>7.7426300000000001</v>
      </c>
      <c r="X28" s="5">
        <f t="shared" si="23"/>
        <v>9.9730300000000014</v>
      </c>
      <c r="Y28" s="5">
        <f t="shared" si="23"/>
        <v>99.575400000000002</v>
      </c>
      <c r="Z28" s="13" t="s">
        <v>19</v>
      </c>
      <c r="AA28" s="5">
        <f t="shared" si="23"/>
        <v>1</v>
      </c>
      <c r="AB28" s="5">
        <f t="shared" si="23"/>
        <v>2</v>
      </c>
      <c r="AC28" s="5">
        <f t="shared" si="23"/>
        <v>17.5</v>
      </c>
      <c r="AD28" s="5">
        <f t="shared" si="23"/>
        <v>2.0868000000000001E-2</v>
      </c>
      <c r="AE28" s="5">
        <f t="shared" si="23"/>
        <v>1.0828184357541903E-2</v>
      </c>
      <c r="AF28" s="5">
        <f t="shared" si="23"/>
        <v>0.64785625000000002</v>
      </c>
      <c r="AG28"/>
    </row>
    <row r="29" spans="1:33" x14ac:dyDescent="0.25">
      <c r="A29" s="12" t="s">
        <v>20</v>
      </c>
      <c r="B29" s="8" t="s">
        <v>16</v>
      </c>
      <c r="C29" s="3">
        <v>2016</v>
      </c>
      <c r="D29" s="4" t="s">
        <v>17</v>
      </c>
      <c r="E29" s="8">
        <v>90</v>
      </c>
      <c r="F29" s="9">
        <v>7.83</v>
      </c>
      <c r="G29" s="9">
        <v>9.56</v>
      </c>
      <c r="H29" s="8">
        <v>100.3</v>
      </c>
      <c r="I29" s="13" t="s">
        <v>19</v>
      </c>
      <c r="J29" s="35">
        <v>1</v>
      </c>
      <c r="K29" s="14">
        <v>3</v>
      </c>
      <c r="L29" s="11">
        <v>16</v>
      </c>
      <c r="M29" s="10">
        <v>1.2999999999999999E-2</v>
      </c>
      <c r="N29" s="10">
        <v>8.4748603351955335E-3</v>
      </c>
      <c r="O29" s="8">
        <v>0.61990000000000012</v>
      </c>
      <c r="S29" s="12" t="s">
        <v>23</v>
      </c>
      <c r="T29" s="3">
        <v>2016</v>
      </c>
      <c r="U29" s="7" t="s">
        <v>18</v>
      </c>
      <c r="V29" s="5">
        <f>(E125*0.195)+(E126*0.503)+(E127*0.302)</f>
        <v>78.668499999999995</v>
      </c>
      <c r="W29" s="5">
        <f t="shared" ref="W29:AF29" si="24">(F125*0.195)+(F126*0.503)+(F127*0.302)</f>
        <v>7.89907</v>
      </c>
      <c r="X29" s="5">
        <f t="shared" si="24"/>
        <v>10.26483</v>
      </c>
      <c r="Y29" s="5">
        <f t="shared" si="24"/>
        <v>100.03700000000001</v>
      </c>
      <c r="Z29" s="13" t="s">
        <v>19</v>
      </c>
      <c r="AA29" s="5">
        <f t="shared" si="24"/>
        <v>1</v>
      </c>
      <c r="AB29" s="5">
        <f t="shared" si="24"/>
        <v>2</v>
      </c>
      <c r="AC29" s="5">
        <f t="shared" si="24"/>
        <v>16.399999999999999</v>
      </c>
      <c r="AD29" s="13" t="s">
        <v>19</v>
      </c>
      <c r="AE29" s="5">
        <f t="shared" si="24"/>
        <v>2.1788436213991763E-2</v>
      </c>
      <c r="AF29" s="5">
        <f t="shared" si="24"/>
        <v>0.84505330000000001</v>
      </c>
      <c r="AG29"/>
    </row>
    <row r="30" spans="1:33" x14ac:dyDescent="0.25">
      <c r="A30" s="12" t="s">
        <v>20</v>
      </c>
      <c r="B30" s="15">
        <v>15</v>
      </c>
      <c r="C30" s="3">
        <v>2016</v>
      </c>
      <c r="D30" s="4" t="s">
        <v>17</v>
      </c>
      <c r="E30" s="8">
        <v>89.8</v>
      </c>
      <c r="F30" s="9">
        <v>7.85</v>
      </c>
      <c r="G30" s="9">
        <v>9.74</v>
      </c>
      <c r="H30" s="8">
        <v>101.6</v>
      </c>
      <c r="I30" s="13" t="s">
        <v>19</v>
      </c>
      <c r="J30" s="35">
        <v>1</v>
      </c>
      <c r="K30" s="14">
        <v>2</v>
      </c>
      <c r="L30" s="11">
        <v>16</v>
      </c>
      <c r="M30" s="10">
        <v>1.9E-2</v>
      </c>
      <c r="N30" s="10">
        <v>9.8575418994413435E-3</v>
      </c>
      <c r="O30" s="8">
        <v>0.49805000000000005</v>
      </c>
      <c r="S30" s="12" t="s">
        <v>23</v>
      </c>
      <c r="T30" s="3">
        <v>2017</v>
      </c>
      <c r="U30" s="4" t="s">
        <v>17</v>
      </c>
      <c r="V30" s="5">
        <f>(E128*0.101)+(E129*0.184)+(E130*0.194)+(E131*0.219)+(E132*0.141)+(E133*0.161)</f>
        <v>88.311099999999996</v>
      </c>
      <c r="W30" s="5">
        <f t="shared" ref="W30:AF30" si="25">(F128*0.101)+(F129*0.184)+(F130*0.194)+(F131*0.219)+(F132*0.141)+(F133*0.161)</f>
        <v>7.4402400000000002</v>
      </c>
      <c r="X30" s="5">
        <f t="shared" si="25"/>
        <v>10.045359999999999</v>
      </c>
      <c r="Y30" s="5">
        <f t="shared" si="25"/>
        <v>98.504999999999995</v>
      </c>
      <c r="Z30" s="13" t="s">
        <v>19</v>
      </c>
      <c r="AA30" s="5">
        <f t="shared" si="25"/>
        <v>1</v>
      </c>
      <c r="AB30" s="5">
        <f t="shared" si="25"/>
        <v>3.0000000000000004</v>
      </c>
      <c r="AC30" s="5">
        <f t="shared" si="25"/>
        <v>17.5</v>
      </c>
      <c r="AD30" s="5">
        <f t="shared" si="25"/>
        <v>0.46505199999999991</v>
      </c>
      <c r="AE30" s="5">
        <f t="shared" si="25"/>
        <v>6.7650000000000002E-3</v>
      </c>
      <c r="AF30" s="5">
        <f t="shared" si="25"/>
        <v>1.1673</v>
      </c>
      <c r="AG30"/>
    </row>
    <row r="31" spans="1:33" x14ac:dyDescent="0.25">
      <c r="A31" s="12" t="s">
        <v>20</v>
      </c>
      <c r="B31" s="15">
        <v>30</v>
      </c>
      <c r="C31" s="3">
        <v>2016</v>
      </c>
      <c r="D31" s="4" t="s">
        <v>17</v>
      </c>
      <c r="E31" s="8">
        <v>89.7</v>
      </c>
      <c r="F31" s="9">
        <v>7.86</v>
      </c>
      <c r="G31" s="9">
        <v>9.6</v>
      </c>
      <c r="H31" s="8">
        <v>100.6</v>
      </c>
      <c r="I31" s="13" t="s">
        <v>19</v>
      </c>
      <c r="J31" s="35">
        <v>1</v>
      </c>
      <c r="K31" s="14">
        <v>9</v>
      </c>
      <c r="L31" s="11">
        <v>16</v>
      </c>
      <c r="M31" s="10">
        <v>1.7999999999999999E-2</v>
      </c>
      <c r="N31" s="10">
        <v>1.1701117318435757E-2</v>
      </c>
      <c r="O31" s="8">
        <v>0.48160000000000014</v>
      </c>
      <c r="S31" s="12" t="s">
        <v>23</v>
      </c>
      <c r="T31" s="3">
        <v>2017</v>
      </c>
      <c r="U31" s="7" t="s">
        <v>18</v>
      </c>
      <c r="V31" s="5">
        <f>(E134*0.195)+(E135*0.503)+(E136*0.302)</f>
        <v>89.366699999999994</v>
      </c>
      <c r="W31" s="5">
        <f t="shared" ref="W31:AF31" si="26">(F134*0.195)+(F135*0.503)+(F136*0.302)</f>
        <v>7.8585000000000003</v>
      </c>
      <c r="X31" s="5">
        <f t="shared" si="26"/>
        <v>10.95612</v>
      </c>
      <c r="Y31" s="5">
        <f t="shared" si="26"/>
        <v>98.98</v>
      </c>
      <c r="Z31" s="13" t="s">
        <v>19</v>
      </c>
      <c r="AA31" s="5">
        <f t="shared" si="26"/>
        <v>1</v>
      </c>
      <c r="AB31" s="5">
        <f t="shared" si="26"/>
        <v>3</v>
      </c>
      <c r="AC31" s="5">
        <f t="shared" si="26"/>
        <v>9.5</v>
      </c>
      <c r="AD31" s="5">
        <f t="shared" si="26"/>
        <v>4.9875000000000003E-2</v>
      </c>
      <c r="AE31" s="5">
        <f t="shared" si="26"/>
        <v>8.8050000000000003E-3</v>
      </c>
      <c r="AF31" s="5">
        <f t="shared" si="26"/>
        <v>1.5810999999999997</v>
      </c>
      <c r="AG31"/>
    </row>
    <row r="32" spans="1:33" x14ac:dyDescent="0.25">
      <c r="A32" s="12" t="s">
        <v>20</v>
      </c>
      <c r="B32" s="15">
        <v>50</v>
      </c>
      <c r="C32" s="3">
        <v>2016</v>
      </c>
      <c r="D32" s="4" t="s">
        <v>17</v>
      </c>
      <c r="E32" s="8">
        <v>88.5</v>
      </c>
      <c r="F32" s="9">
        <v>7.82</v>
      </c>
      <c r="G32" s="9">
        <v>10.210000000000001</v>
      </c>
      <c r="H32" s="8">
        <v>100</v>
      </c>
      <c r="I32" s="13" t="s">
        <v>19</v>
      </c>
      <c r="J32" s="35">
        <v>1</v>
      </c>
      <c r="K32" s="37">
        <v>2</v>
      </c>
      <c r="L32" s="11">
        <v>16</v>
      </c>
      <c r="M32" s="10">
        <v>1.9E-2</v>
      </c>
      <c r="N32" s="10">
        <v>1.7231843575418997E-2</v>
      </c>
      <c r="O32" s="8">
        <v>0.89415000000000011</v>
      </c>
      <c r="S32" s="22" t="s">
        <v>22</v>
      </c>
      <c r="T32" s="3">
        <v>2013</v>
      </c>
      <c r="U32" s="4" t="s">
        <v>17</v>
      </c>
      <c r="V32" s="5">
        <f>(E137*0.078)+(E138*0.149)+(E139*0.163)+(E140*0.214)+(E141*0.174)+(E142*0.222)</f>
        <v>88.7761</v>
      </c>
      <c r="W32" s="5">
        <f t="shared" ref="W32:AC32" si="27">(F137*0.078)+(F138*0.149)+(F139*0.163)+(F140*0.214)+(F141*0.174)+(F142*0.222)</f>
        <v>7.3501899999999996</v>
      </c>
      <c r="X32" s="5">
        <f t="shared" si="27"/>
        <v>10.12786</v>
      </c>
      <c r="Y32" s="5">
        <f t="shared" si="27"/>
        <v>98.449999999999989</v>
      </c>
      <c r="Z32" s="5">
        <f t="shared" si="27"/>
        <v>0.18720000000000001</v>
      </c>
      <c r="AA32" s="5">
        <f t="shared" si="27"/>
        <v>2.76</v>
      </c>
      <c r="AB32" s="5">
        <f t="shared" si="27"/>
        <v>5.9999999999999991</v>
      </c>
      <c r="AC32" s="5">
        <f t="shared" si="27"/>
        <v>15.5</v>
      </c>
      <c r="AD32" s="13" t="s">
        <v>19</v>
      </c>
      <c r="AE32" s="13" t="s">
        <v>19</v>
      </c>
      <c r="AF32" s="13" t="s">
        <v>19</v>
      </c>
      <c r="AG32"/>
    </row>
    <row r="33" spans="1:33" x14ac:dyDescent="0.25">
      <c r="A33" s="12" t="s">
        <v>20</v>
      </c>
      <c r="B33" s="15">
        <v>80</v>
      </c>
      <c r="C33" s="3">
        <v>2016</v>
      </c>
      <c r="D33" s="4" t="s">
        <v>17</v>
      </c>
      <c r="E33" s="8">
        <v>87.8</v>
      </c>
      <c r="F33" s="9">
        <v>7.78</v>
      </c>
      <c r="G33" s="9">
        <v>10.29</v>
      </c>
      <c r="H33" s="8">
        <v>99.7</v>
      </c>
      <c r="I33" s="13" t="s">
        <v>19</v>
      </c>
      <c r="J33" s="35">
        <v>1</v>
      </c>
      <c r="K33" s="37">
        <v>2</v>
      </c>
      <c r="L33" s="11">
        <v>16</v>
      </c>
      <c r="M33" s="10">
        <v>2.5000000000000001E-2</v>
      </c>
      <c r="N33" s="10">
        <v>1.0779329608938551E-2</v>
      </c>
      <c r="O33" s="8">
        <v>0.75224999999999997</v>
      </c>
      <c r="S33" s="22" t="s">
        <v>22</v>
      </c>
      <c r="T33" s="3">
        <v>2013</v>
      </c>
      <c r="U33" s="7" t="s">
        <v>18</v>
      </c>
      <c r="V33" s="5">
        <f>(E143*0.154)+(E144*0.45)+(E145*0.396)</f>
        <v>83.075800000000001</v>
      </c>
      <c r="W33" s="5">
        <f t="shared" ref="W33:AC33" si="28">(F143*0.154)+(F144*0.45)+(F145*0.396)</f>
        <v>8.3687199999999997</v>
      </c>
      <c r="X33" s="5">
        <f t="shared" si="28"/>
        <v>11.15184</v>
      </c>
      <c r="Y33" s="5">
        <f t="shared" si="28"/>
        <v>99.954599999999999</v>
      </c>
      <c r="Z33" s="5">
        <f t="shared" si="28"/>
        <v>0</v>
      </c>
      <c r="AA33" s="5">
        <f t="shared" si="28"/>
        <v>0.5</v>
      </c>
      <c r="AB33" s="5">
        <f t="shared" si="28"/>
        <v>4.1959999999999997</v>
      </c>
      <c r="AC33" s="5">
        <f t="shared" si="28"/>
        <v>9.5</v>
      </c>
      <c r="AD33" s="13" t="s">
        <v>19</v>
      </c>
      <c r="AE33" s="13" t="s">
        <v>19</v>
      </c>
      <c r="AF33" s="13" t="s">
        <v>19</v>
      </c>
      <c r="AG33"/>
    </row>
    <row r="34" spans="1:33" x14ac:dyDescent="0.25">
      <c r="A34" s="12" t="s">
        <v>20</v>
      </c>
      <c r="B34" s="15">
        <v>100</v>
      </c>
      <c r="C34" s="3">
        <v>2016</v>
      </c>
      <c r="D34" s="4" t="s">
        <v>17</v>
      </c>
      <c r="E34" s="8">
        <v>87.9</v>
      </c>
      <c r="F34" s="9">
        <v>7.67</v>
      </c>
      <c r="G34" s="9">
        <v>10.85</v>
      </c>
      <c r="H34" s="8">
        <v>98.7</v>
      </c>
      <c r="I34" s="13" t="s">
        <v>19</v>
      </c>
      <c r="J34" s="35">
        <v>1</v>
      </c>
      <c r="K34" s="37">
        <v>2</v>
      </c>
      <c r="L34" s="11">
        <v>16</v>
      </c>
      <c r="M34" s="10">
        <v>2.5000000000000001E-2</v>
      </c>
      <c r="N34" s="10">
        <v>1.1240223463687153E-2</v>
      </c>
      <c r="O34" s="8">
        <v>0.40510000000000013</v>
      </c>
      <c r="S34" s="22" t="s">
        <v>22</v>
      </c>
      <c r="T34" s="3">
        <v>2014</v>
      </c>
      <c r="U34" s="4" t="s">
        <v>17</v>
      </c>
      <c r="V34" s="5">
        <f>(E146*0.078)+(E147*0.149)+(E148*0.163)+(E149*0.214)+(E150*0.174)+(E151*0.222)</f>
        <v>78.489500000000007</v>
      </c>
      <c r="W34" s="5">
        <f t="shared" ref="W34:AF34" si="29">(F146*0.078)+(F147*0.149)+(F148*0.163)+(F149*0.214)+(F150*0.174)+(F151*0.222)</f>
        <v>7.6183700000000005</v>
      </c>
      <c r="X34" s="5">
        <f t="shared" si="29"/>
        <v>10.11806</v>
      </c>
      <c r="Y34" s="5">
        <f t="shared" si="29"/>
        <v>99.160499999999999</v>
      </c>
      <c r="Z34" s="13" t="s">
        <v>19</v>
      </c>
      <c r="AA34" s="5">
        <f t="shared" si="29"/>
        <v>0.5</v>
      </c>
      <c r="AB34" s="5">
        <f t="shared" si="29"/>
        <v>3.1329999999999996</v>
      </c>
      <c r="AC34" s="5">
        <f t="shared" si="29"/>
        <v>22</v>
      </c>
      <c r="AD34" s="5">
        <f t="shared" si="29"/>
        <v>0.01</v>
      </c>
      <c r="AE34" s="31"/>
      <c r="AF34" s="5">
        <f t="shared" si="29"/>
        <v>0.52777425</v>
      </c>
      <c r="AG34"/>
    </row>
    <row r="35" spans="1:33" x14ac:dyDescent="0.25">
      <c r="A35" s="12" t="s">
        <v>20</v>
      </c>
      <c r="B35" s="15" t="s">
        <v>16</v>
      </c>
      <c r="C35" s="3">
        <v>2016</v>
      </c>
      <c r="D35" s="7" t="s">
        <v>18</v>
      </c>
      <c r="E35" s="8">
        <v>79.2</v>
      </c>
      <c r="F35" s="9">
        <v>7.98</v>
      </c>
      <c r="G35" s="9">
        <v>10.26</v>
      </c>
      <c r="H35" s="8">
        <v>100</v>
      </c>
      <c r="I35" s="13" t="s">
        <v>19</v>
      </c>
      <c r="J35" s="35">
        <v>1</v>
      </c>
      <c r="K35" s="37">
        <v>2</v>
      </c>
      <c r="L35" s="11">
        <v>15</v>
      </c>
      <c r="M35" s="13" t="s">
        <v>19</v>
      </c>
      <c r="N35" s="10">
        <v>7.5884773662551405E-3</v>
      </c>
      <c r="O35" s="8">
        <v>0.73370000000000002</v>
      </c>
      <c r="S35" s="22" t="s">
        <v>22</v>
      </c>
      <c r="T35" s="3">
        <v>2014</v>
      </c>
      <c r="U35" s="7" t="s">
        <v>18</v>
      </c>
      <c r="V35" s="5">
        <f>(E152*0.154)+(E153*0.45)+(E154*0.396)</f>
        <v>86.151600000000002</v>
      </c>
      <c r="W35" s="5">
        <f t="shared" ref="W35:AF35" si="30">(F152*0.154)+(F153*0.45)+(F154*0.396)</f>
        <v>7.5182399999999996</v>
      </c>
      <c r="X35" s="13" t="s">
        <v>19</v>
      </c>
      <c r="Y35" s="13" t="s">
        <v>19</v>
      </c>
      <c r="Z35" s="5">
        <f t="shared" si="30"/>
        <v>0</v>
      </c>
      <c r="AA35" s="5">
        <f t="shared" si="30"/>
        <v>0.84499999999999997</v>
      </c>
      <c r="AB35" s="5">
        <f t="shared" si="30"/>
        <v>10.008000000000001</v>
      </c>
      <c r="AC35" s="5">
        <f t="shared" si="30"/>
        <v>18</v>
      </c>
      <c r="AD35" s="5">
        <f t="shared" si="30"/>
        <v>1.5922000000000002E-2</v>
      </c>
      <c r="AE35" s="31"/>
      <c r="AF35" s="5">
        <f t="shared" si="30"/>
        <v>0.41740069999999996</v>
      </c>
      <c r="AG35"/>
    </row>
    <row r="36" spans="1:33" x14ac:dyDescent="0.25">
      <c r="A36" s="12" t="s">
        <v>20</v>
      </c>
      <c r="B36" s="15">
        <v>30</v>
      </c>
      <c r="C36" s="3">
        <v>2016</v>
      </c>
      <c r="D36" s="7" t="s">
        <v>18</v>
      </c>
      <c r="E36" s="8">
        <v>79.099999999999994</v>
      </c>
      <c r="F36" s="9">
        <v>7.86</v>
      </c>
      <c r="G36" s="9">
        <v>10.67</v>
      </c>
      <c r="H36" s="8">
        <v>104.6</v>
      </c>
      <c r="I36" s="13" t="s">
        <v>19</v>
      </c>
      <c r="J36" s="35">
        <v>1</v>
      </c>
      <c r="K36" s="37">
        <v>2</v>
      </c>
      <c r="L36" s="11">
        <v>15</v>
      </c>
      <c r="M36" s="13" t="s">
        <v>19</v>
      </c>
      <c r="N36" s="10">
        <v>8.041152263374483E-3</v>
      </c>
      <c r="O36" s="8">
        <v>1.2024000000000001</v>
      </c>
      <c r="S36" s="12" t="s">
        <v>22</v>
      </c>
      <c r="T36" s="3">
        <v>2015</v>
      </c>
      <c r="U36" s="4" t="s">
        <v>17</v>
      </c>
      <c r="V36" s="13" t="s">
        <v>19</v>
      </c>
      <c r="W36" s="13" t="s">
        <v>19</v>
      </c>
      <c r="X36" s="13" t="s">
        <v>19</v>
      </c>
      <c r="Y36" s="13" t="s">
        <v>19</v>
      </c>
      <c r="Z36" s="13" t="s">
        <v>19</v>
      </c>
      <c r="AA36" s="13" t="s">
        <v>19</v>
      </c>
      <c r="AB36" s="13" t="s">
        <v>19</v>
      </c>
      <c r="AC36" s="13" t="s">
        <v>19</v>
      </c>
      <c r="AD36" s="13" t="s">
        <v>19</v>
      </c>
      <c r="AE36" s="13" t="s">
        <v>19</v>
      </c>
      <c r="AF36" s="13" t="s">
        <v>19</v>
      </c>
      <c r="AG36"/>
    </row>
    <row r="37" spans="1:33" x14ac:dyDescent="0.25">
      <c r="A37" s="12" t="s">
        <v>20</v>
      </c>
      <c r="B37" s="15">
        <v>100</v>
      </c>
      <c r="C37" s="3">
        <v>2016</v>
      </c>
      <c r="D37" s="7" t="s">
        <v>18</v>
      </c>
      <c r="E37" s="8">
        <v>78.599999999999994</v>
      </c>
      <c r="F37" s="9">
        <v>7.75</v>
      </c>
      <c r="G37" s="9">
        <v>10.17</v>
      </c>
      <c r="H37" s="8">
        <v>98.9</v>
      </c>
      <c r="I37" s="13" t="s">
        <v>19</v>
      </c>
      <c r="J37" s="35">
        <v>1</v>
      </c>
      <c r="K37" s="37">
        <v>2</v>
      </c>
      <c r="L37" s="11">
        <v>15</v>
      </c>
      <c r="M37" s="13" t="s">
        <v>19</v>
      </c>
      <c r="N37" s="10">
        <v>3.5144032921810664E-3</v>
      </c>
      <c r="O37" s="8">
        <v>0.7713000000000001</v>
      </c>
      <c r="S37" s="12" t="s">
        <v>22</v>
      </c>
      <c r="T37" s="3">
        <v>2015</v>
      </c>
      <c r="U37" s="7" t="s">
        <v>18</v>
      </c>
      <c r="V37" s="13" t="s">
        <v>19</v>
      </c>
      <c r="W37" s="13" t="s">
        <v>19</v>
      </c>
      <c r="X37" s="13" t="s">
        <v>19</v>
      </c>
      <c r="Y37" s="13" t="s">
        <v>19</v>
      </c>
      <c r="Z37" s="13" t="s">
        <v>19</v>
      </c>
      <c r="AA37" s="5">
        <f t="shared" ref="AA37:AF37" si="31">(J161*0.154)+(J162*0.45)+(J163*0.396)</f>
        <v>1</v>
      </c>
      <c r="AB37" s="5">
        <f t="shared" si="31"/>
        <v>1.3088618592528234</v>
      </c>
      <c r="AC37" s="5">
        <f t="shared" si="31"/>
        <v>17</v>
      </c>
      <c r="AD37" s="5">
        <f t="shared" si="31"/>
        <v>1.2604000000000001E-2</v>
      </c>
      <c r="AE37" s="31"/>
      <c r="AF37" s="5">
        <f t="shared" si="31"/>
        <v>6.4799474000000012</v>
      </c>
      <c r="AG37"/>
    </row>
    <row r="38" spans="1:33" x14ac:dyDescent="0.25">
      <c r="A38" s="12" t="s">
        <v>20</v>
      </c>
      <c r="B38" s="8" t="s">
        <v>16</v>
      </c>
      <c r="C38" s="3">
        <v>2017</v>
      </c>
      <c r="D38" s="4" t="s">
        <v>17</v>
      </c>
      <c r="E38" s="16">
        <v>89.1</v>
      </c>
      <c r="F38" s="17">
        <v>7.9</v>
      </c>
      <c r="G38" s="17">
        <v>9.69</v>
      </c>
      <c r="H38" s="16">
        <v>102.8</v>
      </c>
      <c r="I38" s="13" t="s">
        <v>19</v>
      </c>
      <c r="J38" s="36">
        <v>1</v>
      </c>
      <c r="K38" s="36">
        <v>3</v>
      </c>
      <c r="L38" s="16">
        <v>17.5</v>
      </c>
      <c r="M38" s="10">
        <v>3.6999999999999998E-2</v>
      </c>
      <c r="N38" s="19">
        <v>7.0000000000000001E-3</v>
      </c>
      <c r="O38" s="19">
        <v>1.3</v>
      </c>
      <c r="S38" s="12" t="s">
        <v>22</v>
      </c>
      <c r="T38" s="3">
        <v>2016</v>
      </c>
      <c r="U38" s="4" t="s">
        <v>17</v>
      </c>
      <c r="V38" s="5">
        <f>(E164*0.078)+(E165*0.149)+(E166*0.163)+(E167*0.214)+(E168*0.174)+(E169*0.222)</f>
        <v>88.196399999999997</v>
      </c>
      <c r="W38" s="5">
        <f t="shared" ref="W38:AF38" si="32">(F164*0.078)+(F165*0.149)+(F166*0.163)+(F167*0.214)+(F168*0.174)+(F169*0.222)</f>
        <v>7.8017199999999995</v>
      </c>
      <c r="X38" s="5">
        <f t="shared" si="32"/>
        <v>10.017859999999999</v>
      </c>
      <c r="Y38" s="5">
        <f t="shared" si="32"/>
        <v>97.256599999999992</v>
      </c>
      <c r="Z38" s="13" t="s">
        <v>19</v>
      </c>
      <c r="AA38" s="5">
        <f t="shared" si="32"/>
        <v>1</v>
      </c>
      <c r="AB38" s="5">
        <f t="shared" si="32"/>
        <v>2.8240000000000003</v>
      </c>
      <c r="AC38" s="5">
        <f t="shared" si="32"/>
        <v>14.999999999999998</v>
      </c>
      <c r="AD38" s="5">
        <f t="shared" si="32"/>
        <v>2.0677999999999998E-2</v>
      </c>
      <c r="AE38" s="5">
        <f t="shared" si="32"/>
        <v>1.1172932960893858E-2</v>
      </c>
      <c r="AF38" s="5">
        <f t="shared" si="32"/>
        <v>0.45073974999999999</v>
      </c>
      <c r="AG38"/>
    </row>
    <row r="39" spans="1:33" x14ac:dyDescent="0.25">
      <c r="A39" s="12" t="s">
        <v>20</v>
      </c>
      <c r="B39" s="15">
        <v>15</v>
      </c>
      <c r="C39" s="3">
        <v>2017</v>
      </c>
      <c r="D39" s="4" t="s">
        <v>17</v>
      </c>
      <c r="E39" s="16">
        <v>88.8</v>
      </c>
      <c r="F39" s="17">
        <v>7.86</v>
      </c>
      <c r="G39" s="17">
        <v>9.68</v>
      </c>
      <c r="H39" s="16">
        <v>101.6</v>
      </c>
      <c r="I39" s="13" t="s">
        <v>19</v>
      </c>
      <c r="J39" s="17">
        <v>1.01</v>
      </c>
      <c r="K39" s="36">
        <v>3</v>
      </c>
      <c r="L39" s="16">
        <v>17.5</v>
      </c>
      <c r="M39" s="10">
        <v>3.6999999999999998E-2</v>
      </c>
      <c r="N39" s="19">
        <v>8.0000000000000002E-3</v>
      </c>
      <c r="O39" s="19">
        <v>1.4</v>
      </c>
      <c r="S39" s="12" t="s">
        <v>22</v>
      </c>
      <c r="T39" s="3">
        <v>2016</v>
      </c>
      <c r="U39" s="7" t="s">
        <v>18</v>
      </c>
      <c r="V39" s="5">
        <f>(E170*0.154)+(E171*0.45)+(E172*0.396)</f>
        <v>78.92880000000001</v>
      </c>
      <c r="W39" s="5">
        <f t="shared" ref="W39:AF39" si="33">(F170*0.154)+(F171*0.45)+(F172*0.396)</f>
        <v>7.8651200000000001</v>
      </c>
      <c r="X39" s="5">
        <f t="shared" si="33"/>
        <v>10.111520000000001</v>
      </c>
      <c r="Y39" s="5">
        <f t="shared" si="33"/>
        <v>97.855400000000003</v>
      </c>
      <c r="Z39" s="13" t="s">
        <v>19</v>
      </c>
      <c r="AA39" s="5">
        <f t="shared" si="33"/>
        <v>1</v>
      </c>
      <c r="AB39" s="5">
        <f t="shared" si="33"/>
        <v>2</v>
      </c>
      <c r="AC39" s="5">
        <f t="shared" si="33"/>
        <v>15.6</v>
      </c>
      <c r="AD39" s="13" t="s">
        <v>19</v>
      </c>
      <c r="AE39" s="5">
        <f t="shared" si="33"/>
        <v>1.0210634665030803E-2</v>
      </c>
      <c r="AF39" s="5">
        <f t="shared" si="33"/>
        <v>0.78237690000000026</v>
      </c>
      <c r="AG39"/>
    </row>
    <row r="40" spans="1:33" x14ac:dyDescent="0.25">
      <c r="A40" s="12" t="s">
        <v>20</v>
      </c>
      <c r="B40" s="15">
        <v>30</v>
      </c>
      <c r="C40" s="3">
        <v>2017</v>
      </c>
      <c r="D40" s="4" t="s">
        <v>17</v>
      </c>
      <c r="E40" s="16">
        <v>88.5</v>
      </c>
      <c r="F40" s="17">
        <v>7.83</v>
      </c>
      <c r="G40" s="17">
        <v>9.68</v>
      </c>
      <c r="H40" s="16">
        <v>101.5</v>
      </c>
      <c r="I40" s="13" t="s">
        <v>19</v>
      </c>
      <c r="J40" s="36">
        <v>1</v>
      </c>
      <c r="K40" s="36">
        <v>3</v>
      </c>
      <c r="L40" s="16">
        <v>17.5</v>
      </c>
      <c r="M40" s="10">
        <v>7.0999999999999994E-2</v>
      </c>
      <c r="N40" s="19">
        <v>8.0000000000000002E-3</v>
      </c>
      <c r="O40" s="19">
        <v>1.2</v>
      </c>
      <c r="S40" s="12" t="s">
        <v>22</v>
      </c>
      <c r="T40" s="3">
        <v>2017</v>
      </c>
      <c r="U40" s="4" t="s">
        <v>17</v>
      </c>
      <c r="V40" s="5">
        <f>(E173*0.078)+(E174*0.149)+(E175*0.163)+(E176*0.214)+(E177*0.174)+(E178*0.222)</f>
        <v>88.386600000000001</v>
      </c>
      <c r="W40" s="5">
        <f t="shared" ref="W40:AF40" si="34">(F173*0.078)+(F174*0.149)+(F175*0.163)+(F176*0.214)+(F177*0.174)+(F178*0.222)</f>
        <v>7.4531099999999988</v>
      </c>
      <c r="X40" s="5">
        <f t="shared" si="34"/>
        <v>10.0556</v>
      </c>
      <c r="Y40" s="5">
        <f t="shared" si="34"/>
        <v>97.984999999999999</v>
      </c>
      <c r="Z40" s="13" t="s">
        <v>19</v>
      </c>
      <c r="AA40" s="5">
        <f t="shared" si="34"/>
        <v>1</v>
      </c>
      <c r="AB40" s="5">
        <f t="shared" si="34"/>
        <v>3.0428000000000002</v>
      </c>
      <c r="AC40" s="5">
        <f t="shared" si="34"/>
        <v>17</v>
      </c>
      <c r="AD40" s="5">
        <f t="shared" si="34"/>
        <v>0.31595999999999996</v>
      </c>
      <c r="AE40" s="5">
        <f t="shared" si="34"/>
        <v>8.5889999999999994E-3</v>
      </c>
      <c r="AF40" s="5">
        <f t="shared" si="34"/>
        <v>1.2671999999999999</v>
      </c>
      <c r="AG40"/>
    </row>
    <row r="41" spans="1:33" x14ac:dyDescent="0.25">
      <c r="A41" s="12" t="s">
        <v>20</v>
      </c>
      <c r="B41" s="15">
        <v>50</v>
      </c>
      <c r="C41" s="3">
        <v>2017</v>
      </c>
      <c r="D41" s="4" t="s">
        <v>17</v>
      </c>
      <c r="E41" s="16">
        <v>88.2</v>
      </c>
      <c r="F41" s="17">
        <v>7.53</v>
      </c>
      <c r="G41" s="17">
        <v>10.41</v>
      </c>
      <c r="H41" s="16">
        <v>101.4</v>
      </c>
      <c r="I41" s="13" t="s">
        <v>19</v>
      </c>
      <c r="J41" s="36">
        <v>1</v>
      </c>
      <c r="K41" s="36">
        <v>3</v>
      </c>
      <c r="L41" s="16">
        <v>17.5</v>
      </c>
      <c r="M41" s="10">
        <v>6.4000000000000001E-2</v>
      </c>
      <c r="N41" s="19">
        <v>8.9999999999999993E-3</v>
      </c>
      <c r="O41" s="19">
        <v>1.3</v>
      </c>
      <c r="S41" s="12" t="s">
        <v>22</v>
      </c>
      <c r="T41" s="3">
        <v>2017</v>
      </c>
      <c r="U41" s="7" t="s">
        <v>18</v>
      </c>
      <c r="V41" s="5">
        <f>(E179*0.154)+(E180*0.45)+(E181*0.396)</f>
        <v>89.093400000000003</v>
      </c>
      <c r="W41" s="5">
        <f t="shared" ref="W41:AF41" si="35">(F179*0.154)+(F180*0.45)+(F181*0.396)</f>
        <v>7.8461999999999996</v>
      </c>
      <c r="X41" s="5">
        <f t="shared" si="35"/>
        <v>10.929380000000002</v>
      </c>
      <c r="Y41" s="5">
        <f t="shared" si="35"/>
        <v>98.762199999999993</v>
      </c>
      <c r="Z41" s="13" t="s">
        <v>19</v>
      </c>
      <c r="AA41" s="5">
        <f t="shared" si="35"/>
        <v>1</v>
      </c>
      <c r="AB41" s="5">
        <f t="shared" si="35"/>
        <v>3</v>
      </c>
      <c r="AC41" s="5">
        <f t="shared" si="35"/>
        <v>11.5</v>
      </c>
      <c r="AD41" s="5">
        <f t="shared" si="35"/>
        <v>5.6398000000000004E-2</v>
      </c>
      <c r="AE41" s="5">
        <f t="shared" si="35"/>
        <v>1.0053999999999999E-2</v>
      </c>
      <c r="AF41" s="5">
        <f t="shared" si="35"/>
        <v>1.7384000000000002</v>
      </c>
      <c r="AG41"/>
    </row>
    <row r="42" spans="1:33" x14ac:dyDescent="0.25">
      <c r="A42" s="12" t="s">
        <v>20</v>
      </c>
      <c r="B42" s="15">
        <v>80</v>
      </c>
      <c r="C42" s="3">
        <v>2017</v>
      </c>
      <c r="D42" s="4" t="s">
        <v>17</v>
      </c>
      <c r="E42" s="16">
        <v>87.8</v>
      </c>
      <c r="F42" s="17">
        <v>7.19</v>
      </c>
      <c r="G42" s="17">
        <v>10.37</v>
      </c>
      <c r="H42" s="16">
        <v>95.7</v>
      </c>
      <c r="I42" s="13" t="s">
        <v>19</v>
      </c>
      <c r="J42" s="36">
        <v>1</v>
      </c>
      <c r="K42" s="36">
        <v>3</v>
      </c>
      <c r="L42" s="16">
        <v>17.5</v>
      </c>
      <c r="M42" s="10">
        <v>2.3E-2</v>
      </c>
      <c r="N42" s="19">
        <v>7.0000000000000001E-3</v>
      </c>
      <c r="O42" s="19">
        <v>0.7</v>
      </c>
    </row>
    <row r="43" spans="1:33" x14ac:dyDescent="0.25">
      <c r="A43" s="12" t="s">
        <v>20</v>
      </c>
      <c r="B43" s="15">
        <v>100</v>
      </c>
      <c r="C43" s="3">
        <v>2017</v>
      </c>
      <c r="D43" s="4" t="s">
        <v>17</v>
      </c>
      <c r="E43" s="16">
        <v>88.1</v>
      </c>
      <c r="F43" s="17">
        <v>7.15</v>
      </c>
      <c r="G43" s="17">
        <v>10.29</v>
      </c>
      <c r="H43" s="16">
        <v>94</v>
      </c>
      <c r="I43" s="13" t="s">
        <v>19</v>
      </c>
      <c r="J43" s="36">
        <v>1</v>
      </c>
      <c r="K43" s="36">
        <v>3</v>
      </c>
      <c r="L43" s="16">
        <v>17.5</v>
      </c>
      <c r="M43" s="10">
        <v>6.8000000000000005E-2</v>
      </c>
      <c r="N43" s="19">
        <v>7.0000000000000001E-3</v>
      </c>
      <c r="O43" s="19">
        <v>1</v>
      </c>
    </row>
    <row r="44" spans="1:33" x14ac:dyDescent="0.25">
      <c r="A44" s="12" t="s">
        <v>20</v>
      </c>
      <c r="B44" s="15" t="s">
        <v>16</v>
      </c>
      <c r="C44" s="3">
        <v>2017</v>
      </c>
      <c r="D44" s="7" t="s">
        <v>18</v>
      </c>
      <c r="E44" s="16">
        <v>89.2</v>
      </c>
      <c r="F44" s="17">
        <v>7.72</v>
      </c>
      <c r="G44" s="17">
        <v>11.25</v>
      </c>
      <c r="H44" s="16">
        <v>101.1</v>
      </c>
      <c r="I44" s="13" t="s">
        <v>19</v>
      </c>
      <c r="J44" s="36">
        <v>1</v>
      </c>
      <c r="K44" s="36">
        <v>3</v>
      </c>
      <c r="L44" s="16">
        <v>11.5</v>
      </c>
      <c r="M44" s="10">
        <v>3.9E-2</v>
      </c>
      <c r="N44" s="19">
        <v>8.0000000000000002E-3</v>
      </c>
      <c r="O44" s="19">
        <v>1.4</v>
      </c>
    </row>
    <row r="45" spans="1:33" x14ac:dyDescent="0.25">
      <c r="A45" s="12" t="s">
        <v>20</v>
      </c>
      <c r="B45" s="15">
        <v>30</v>
      </c>
      <c r="C45" s="3">
        <v>2017</v>
      </c>
      <c r="D45" s="7" t="s">
        <v>18</v>
      </c>
      <c r="E45" s="16">
        <v>89.3</v>
      </c>
      <c r="F45" s="17">
        <v>7.71</v>
      </c>
      <c r="G45" s="17">
        <v>10.82</v>
      </c>
      <c r="H45" s="16">
        <v>97.4</v>
      </c>
      <c r="I45" s="13" t="s">
        <v>19</v>
      </c>
      <c r="J45" s="36">
        <v>1</v>
      </c>
      <c r="K45" s="36">
        <v>3</v>
      </c>
      <c r="L45" s="16">
        <v>11.5</v>
      </c>
      <c r="M45" s="10">
        <v>5.1999999999999998E-2</v>
      </c>
      <c r="N45" s="19">
        <v>8.9999999999999993E-3</v>
      </c>
      <c r="O45" s="19">
        <v>2</v>
      </c>
    </row>
    <row r="46" spans="1:33" ht="15.75" thickBot="1" x14ac:dyDescent="0.3">
      <c r="A46" s="12" t="s">
        <v>20</v>
      </c>
      <c r="B46" s="15">
        <v>100</v>
      </c>
      <c r="C46" s="3">
        <v>2017</v>
      </c>
      <c r="D46" s="7" t="s">
        <v>18</v>
      </c>
      <c r="E46" s="16">
        <v>89.3</v>
      </c>
      <c r="F46" s="17">
        <v>7.63</v>
      </c>
      <c r="G46" s="17">
        <v>10.82</v>
      </c>
      <c r="H46" s="16">
        <v>97.3</v>
      </c>
      <c r="I46" s="13" t="s">
        <v>19</v>
      </c>
      <c r="J46" s="36">
        <v>1</v>
      </c>
      <c r="K46" s="36">
        <v>3</v>
      </c>
      <c r="L46" s="16">
        <v>11.5</v>
      </c>
      <c r="M46" s="10">
        <v>0.09</v>
      </c>
      <c r="N46" s="19">
        <v>8.0000000000000002E-3</v>
      </c>
      <c r="O46" s="19">
        <v>2.1</v>
      </c>
      <c r="S46" s="39"/>
      <c r="T46"/>
      <c r="U46"/>
      <c r="V46"/>
      <c r="W46"/>
      <c r="X46"/>
      <c r="Y46"/>
      <c r="Z46"/>
      <c r="AA46"/>
      <c r="AB46"/>
    </row>
    <row r="47" spans="1:33" ht="15.75" thickBot="1" x14ac:dyDescent="0.3">
      <c r="A47" s="2" t="s">
        <v>15</v>
      </c>
      <c r="B47" s="2" t="s">
        <v>16</v>
      </c>
      <c r="C47" s="3">
        <v>2013</v>
      </c>
      <c r="D47" s="4" t="s">
        <v>17</v>
      </c>
      <c r="E47" s="5">
        <v>89.9</v>
      </c>
      <c r="F47" s="5">
        <v>7.47</v>
      </c>
      <c r="G47" s="5">
        <v>9.4</v>
      </c>
      <c r="H47" s="8">
        <v>102.2</v>
      </c>
      <c r="I47" s="6">
        <v>0</v>
      </c>
      <c r="J47" s="5">
        <v>2.1</v>
      </c>
      <c r="K47" s="32">
        <v>6</v>
      </c>
      <c r="L47" s="5">
        <v>14</v>
      </c>
      <c r="M47" s="13" t="s">
        <v>19</v>
      </c>
      <c r="N47" s="13" t="s">
        <v>19</v>
      </c>
      <c r="O47" s="13" t="s">
        <v>19</v>
      </c>
      <c r="S47" s="92" t="s">
        <v>0</v>
      </c>
      <c r="T47" s="93"/>
      <c r="U47" s="94" t="s">
        <v>25</v>
      </c>
      <c r="V47" s="95"/>
      <c r="W47" s="96" t="s">
        <v>26</v>
      </c>
      <c r="X47" s="91"/>
      <c r="Y47" s="90" t="s">
        <v>27</v>
      </c>
      <c r="Z47" s="91"/>
      <c r="AA47" s="97" t="s">
        <v>28</v>
      </c>
      <c r="AB47" s="98"/>
    </row>
    <row r="48" spans="1:33" ht="27" thickBot="1" x14ac:dyDescent="0.3">
      <c r="A48" s="2" t="s">
        <v>15</v>
      </c>
      <c r="B48" s="2">
        <v>15</v>
      </c>
      <c r="C48" s="3">
        <v>2013</v>
      </c>
      <c r="D48" s="4" t="s">
        <v>17</v>
      </c>
      <c r="E48" s="5">
        <v>89.6</v>
      </c>
      <c r="F48" s="5">
        <v>7.73</v>
      </c>
      <c r="G48" s="5">
        <v>9.6</v>
      </c>
      <c r="H48" s="8">
        <v>102.3</v>
      </c>
      <c r="I48" s="6">
        <v>0</v>
      </c>
      <c r="J48" s="5">
        <v>2.1</v>
      </c>
      <c r="K48" s="32">
        <v>6</v>
      </c>
      <c r="L48" s="5">
        <v>14</v>
      </c>
      <c r="M48" s="13" t="s">
        <v>19</v>
      </c>
      <c r="N48" s="13" t="s">
        <v>19</v>
      </c>
      <c r="O48" s="13" t="s">
        <v>19</v>
      </c>
      <c r="S48" s="99" t="s">
        <v>29</v>
      </c>
      <c r="T48" s="100"/>
      <c r="U48" s="40" t="s">
        <v>30</v>
      </c>
      <c r="V48" s="40" t="s">
        <v>31</v>
      </c>
      <c r="W48" s="40" t="s">
        <v>30</v>
      </c>
      <c r="X48" s="40" t="s">
        <v>31</v>
      </c>
      <c r="Y48" s="40" t="s">
        <v>30</v>
      </c>
      <c r="Z48" s="40" t="s">
        <v>31</v>
      </c>
      <c r="AA48" s="40" t="s">
        <v>30</v>
      </c>
      <c r="AB48" s="40" t="s">
        <v>31</v>
      </c>
    </row>
    <row r="49" spans="1:28" ht="15.75" thickBot="1" x14ac:dyDescent="0.3">
      <c r="A49" s="2" t="s">
        <v>15</v>
      </c>
      <c r="B49" s="22">
        <v>30</v>
      </c>
      <c r="C49" s="3">
        <v>2013</v>
      </c>
      <c r="D49" s="4" t="s">
        <v>17</v>
      </c>
      <c r="E49" s="5">
        <v>89.4</v>
      </c>
      <c r="F49" s="5">
        <v>7.68</v>
      </c>
      <c r="G49" s="5">
        <v>9.7200000000000006</v>
      </c>
      <c r="H49" s="8">
        <v>102.7</v>
      </c>
      <c r="I49" s="6">
        <v>0</v>
      </c>
      <c r="J49" s="5">
        <v>2.1</v>
      </c>
      <c r="K49" s="32">
        <v>6</v>
      </c>
      <c r="L49" s="5">
        <v>14</v>
      </c>
      <c r="M49" s="13" t="s">
        <v>19</v>
      </c>
      <c r="N49" s="13" t="s">
        <v>19</v>
      </c>
      <c r="O49" s="13" t="s">
        <v>19</v>
      </c>
      <c r="S49" s="41">
        <v>0</v>
      </c>
      <c r="T49" s="42">
        <v>7.5</v>
      </c>
      <c r="U49" s="43">
        <f>V49/100</f>
        <v>0.1</v>
      </c>
      <c r="V49" s="44">
        <v>10</v>
      </c>
      <c r="W49" s="43">
        <f>X49/100</f>
        <v>3.1E-2</v>
      </c>
      <c r="X49" s="42">
        <v>3.1</v>
      </c>
      <c r="Y49" s="43">
        <f t="shared" ref="Y49:Y54" si="36">Z49/100</f>
        <v>0.10099999999999999</v>
      </c>
      <c r="Z49" s="42">
        <v>10.1</v>
      </c>
      <c r="AA49" s="43">
        <f t="shared" ref="AA49:AA54" si="37">AB49/100</f>
        <v>7.8E-2</v>
      </c>
      <c r="AB49" s="44">
        <v>7.8</v>
      </c>
    </row>
    <row r="50" spans="1:28" ht="15.75" thickBot="1" x14ac:dyDescent="0.3">
      <c r="A50" s="2" t="s">
        <v>15</v>
      </c>
      <c r="B50" s="22">
        <v>50</v>
      </c>
      <c r="C50" s="3">
        <v>2013</v>
      </c>
      <c r="D50" s="4" t="s">
        <v>17</v>
      </c>
      <c r="E50" s="5">
        <v>88.8</v>
      </c>
      <c r="F50" s="5">
        <v>7.68</v>
      </c>
      <c r="G50" s="5">
        <v>10.39</v>
      </c>
      <c r="H50" s="8">
        <v>102.2</v>
      </c>
      <c r="I50" s="6">
        <v>0</v>
      </c>
      <c r="J50" s="5">
        <v>2.1</v>
      </c>
      <c r="K50" s="32">
        <v>6</v>
      </c>
      <c r="L50" s="5">
        <v>14</v>
      </c>
      <c r="M50" s="13" t="s">
        <v>19</v>
      </c>
      <c r="N50" s="13" t="s">
        <v>19</v>
      </c>
      <c r="O50" s="13" t="s">
        <v>19</v>
      </c>
      <c r="S50" s="41">
        <v>7.5</v>
      </c>
      <c r="T50" s="42">
        <v>22.5</v>
      </c>
      <c r="U50" s="43">
        <f t="shared" ref="U50:W55" si="38">V50/100</f>
        <v>0.17399999999999999</v>
      </c>
      <c r="V50" s="44">
        <v>17.399999999999999</v>
      </c>
      <c r="W50" s="43">
        <f t="shared" si="38"/>
        <v>6.2E-2</v>
      </c>
      <c r="X50" s="42">
        <v>6.2</v>
      </c>
      <c r="Y50" s="43">
        <f t="shared" si="36"/>
        <v>0.184</v>
      </c>
      <c r="Z50" s="42">
        <v>18.399999999999999</v>
      </c>
      <c r="AA50" s="43">
        <f t="shared" si="37"/>
        <v>0.14899999999999999</v>
      </c>
      <c r="AB50" s="44">
        <v>14.9</v>
      </c>
    </row>
    <row r="51" spans="1:28" ht="15.75" thickBot="1" x14ac:dyDescent="0.3">
      <c r="A51" s="2" t="s">
        <v>15</v>
      </c>
      <c r="B51" s="22">
        <v>80</v>
      </c>
      <c r="C51" s="3">
        <v>2013</v>
      </c>
      <c r="D51" s="4" t="s">
        <v>17</v>
      </c>
      <c r="E51" s="5">
        <v>88.6</v>
      </c>
      <c r="F51" s="5">
        <v>7.47</v>
      </c>
      <c r="G51" s="5">
        <v>10.77</v>
      </c>
      <c r="H51" s="8">
        <v>99</v>
      </c>
      <c r="I51" s="6">
        <v>0</v>
      </c>
      <c r="J51" s="5">
        <v>2.1</v>
      </c>
      <c r="K51" s="32">
        <v>6</v>
      </c>
      <c r="L51" s="5">
        <v>14</v>
      </c>
      <c r="M51" s="13" t="s">
        <v>19</v>
      </c>
      <c r="N51" s="13" t="s">
        <v>19</v>
      </c>
      <c r="O51" s="13" t="s">
        <v>19</v>
      </c>
      <c r="S51" s="41">
        <v>22.5</v>
      </c>
      <c r="T51" s="42">
        <v>40</v>
      </c>
      <c r="U51" s="43">
        <f t="shared" si="38"/>
        <v>0.17600000000000002</v>
      </c>
      <c r="V51" s="44">
        <v>17.600000000000001</v>
      </c>
      <c r="W51" s="43">
        <f t="shared" si="38"/>
        <v>7.0999999999999994E-2</v>
      </c>
      <c r="X51" s="42">
        <v>7.1</v>
      </c>
      <c r="Y51" s="43">
        <f t="shared" si="36"/>
        <v>0.19399999999999998</v>
      </c>
      <c r="Z51" s="42">
        <v>19.399999999999999</v>
      </c>
      <c r="AA51" s="43">
        <f t="shared" si="37"/>
        <v>0.16300000000000001</v>
      </c>
      <c r="AB51" s="44">
        <v>16.3</v>
      </c>
    </row>
    <row r="52" spans="1:28" ht="15.75" thickBot="1" x14ac:dyDescent="0.3">
      <c r="A52" s="2" t="s">
        <v>15</v>
      </c>
      <c r="B52" s="2">
        <v>100</v>
      </c>
      <c r="C52" s="3">
        <v>2013</v>
      </c>
      <c r="D52" s="4" t="s">
        <v>17</v>
      </c>
      <c r="E52" s="5">
        <v>88.1</v>
      </c>
      <c r="F52" s="5">
        <v>7.3</v>
      </c>
      <c r="G52" s="5">
        <v>10.75</v>
      </c>
      <c r="H52" s="8">
        <v>96.5</v>
      </c>
      <c r="I52" s="6">
        <v>0</v>
      </c>
      <c r="J52" s="5">
        <v>2.1</v>
      </c>
      <c r="K52" s="32">
        <v>6</v>
      </c>
      <c r="L52" s="5">
        <v>14</v>
      </c>
      <c r="M52" s="13" t="s">
        <v>19</v>
      </c>
      <c r="N52" s="13" t="s">
        <v>19</v>
      </c>
      <c r="O52" s="13" t="s">
        <v>19</v>
      </c>
      <c r="S52" s="41">
        <v>40</v>
      </c>
      <c r="T52" s="42">
        <v>65</v>
      </c>
      <c r="U52" s="43">
        <f t="shared" si="38"/>
        <v>0.20199999999999999</v>
      </c>
      <c r="V52" s="44">
        <v>20.2</v>
      </c>
      <c r="W52" s="43">
        <f t="shared" si="38"/>
        <v>9.9000000000000005E-2</v>
      </c>
      <c r="X52" s="42">
        <v>9.9</v>
      </c>
      <c r="Y52" s="43">
        <f t="shared" si="36"/>
        <v>0.21899999999999997</v>
      </c>
      <c r="Z52" s="42">
        <v>21.9</v>
      </c>
      <c r="AA52" s="43">
        <f t="shared" si="37"/>
        <v>0.214</v>
      </c>
      <c r="AB52" s="44">
        <v>21.4</v>
      </c>
    </row>
    <row r="53" spans="1:28" ht="15.75" thickBot="1" x14ac:dyDescent="0.3">
      <c r="A53" s="2" t="s">
        <v>15</v>
      </c>
      <c r="B53" s="2" t="s">
        <v>16</v>
      </c>
      <c r="C53" s="3">
        <v>2013</v>
      </c>
      <c r="D53" s="7" t="s">
        <v>18</v>
      </c>
      <c r="E53" s="13" t="s">
        <v>19</v>
      </c>
      <c r="F53" s="13" t="s">
        <v>19</v>
      </c>
      <c r="G53" s="13" t="s">
        <v>19</v>
      </c>
      <c r="H53" s="13" t="s">
        <v>19</v>
      </c>
      <c r="I53" s="13" t="s">
        <v>19</v>
      </c>
      <c r="J53" s="13" t="s">
        <v>19</v>
      </c>
      <c r="K53" s="13" t="s">
        <v>19</v>
      </c>
      <c r="L53" s="13" t="s">
        <v>19</v>
      </c>
      <c r="M53" s="13" t="s">
        <v>19</v>
      </c>
      <c r="N53" s="13" t="s">
        <v>19</v>
      </c>
      <c r="O53" s="13" t="s">
        <v>19</v>
      </c>
      <c r="S53" s="41">
        <v>65</v>
      </c>
      <c r="T53" s="42">
        <v>89</v>
      </c>
      <c r="U53" s="43">
        <f t="shared" si="38"/>
        <v>0.14099999999999999</v>
      </c>
      <c r="V53" s="44">
        <v>14.1</v>
      </c>
      <c r="W53" s="43">
        <f t="shared" si="38"/>
        <v>9.4E-2</v>
      </c>
      <c r="X53" s="42">
        <v>9.4</v>
      </c>
      <c r="Y53" s="43">
        <f t="shared" si="36"/>
        <v>0.14099999999999999</v>
      </c>
      <c r="Z53" s="42">
        <v>14.1</v>
      </c>
      <c r="AA53" s="43">
        <f t="shared" si="37"/>
        <v>0.17399999999999999</v>
      </c>
      <c r="AB53" s="44">
        <v>17.399999999999999</v>
      </c>
    </row>
    <row r="54" spans="1:28" ht="15.75" thickBot="1" x14ac:dyDescent="0.3">
      <c r="A54" s="2" t="s">
        <v>15</v>
      </c>
      <c r="B54" s="22">
        <v>30</v>
      </c>
      <c r="C54" s="3">
        <v>2013</v>
      </c>
      <c r="D54" s="7" t="s">
        <v>18</v>
      </c>
      <c r="E54" s="13" t="s">
        <v>19</v>
      </c>
      <c r="F54" s="13" t="s">
        <v>19</v>
      </c>
      <c r="G54" s="13" t="s">
        <v>19</v>
      </c>
      <c r="H54" s="13" t="s">
        <v>19</v>
      </c>
      <c r="I54" s="13" t="s">
        <v>19</v>
      </c>
      <c r="J54" s="13" t="s">
        <v>19</v>
      </c>
      <c r="K54" s="13" t="s">
        <v>19</v>
      </c>
      <c r="L54" s="13" t="s">
        <v>19</v>
      </c>
      <c r="M54" s="13" t="s">
        <v>19</v>
      </c>
      <c r="N54" s="13" t="s">
        <v>19</v>
      </c>
      <c r="O54" s="13" t="s">
        <v>19</v>
      </c>
      <c r="S54" s="41">
        <v>89</v>
      </c>
      <c r="T54" s="42" t="s">
        <v>32</v>
      </c>
      <c r="U54" s="43">
        <f t="shared" si="38"/>
        <v>0.20699999999999999</v>
      </c>
      <c r="V54" s="44">
        <v>20.7</v>
      </c>
      <c r="W54" s="43">
        <f t="shared" si="38"/>
        <v>0.64300000000000002</v>
      </c>
      <c r="X54" s="42">
        <v>64.3</v>
      </c>
      <c r="Y54" s="43">
        <f t="shared" si="36"/>
        <v>0.161</v>
      </c>
      <c r="Z54" s="42">
        <v>16.100000000000001</v>
      </c>
      <c r="AA54" s="43">
        <f t="shared" si="37"/>
        <v>0.222</v>
      </c>
      <c r="AB54" s="44">
        <v>22.2</v>
      </c>
    </row>
    <row r="55" spans="1:28" ht="15.75" thickBot="1" x14ac:dyDescent="0.3">
      <c r="A55" s="2" t="s">
        <v>15</v>
      </c>
      <c r="B55" s="2">
        <v>100</v>
      </c>
      <c r="C55" s="3">
        <v>2013</v>
      </c>
      <c r="D55" s="7" t="s">
        <v>18</v>
      </c>
      <c r="E55" s="13" t="s">
        <v>19</v>
      </c>
      <c r="F55" s="13" t="s">
        <v>19</v>
      </c>
      <c r="G55" s="13" t="s">
        <v>19</v>
      </c>
      <c r="H55" s="13" t="s">
        <v>19</v>
      </c>
      <c r="I55" s="13" t="s">
        <v>19</v>
      </c>
      <c r="J55" s="13" t="s">
        <v>19</v>
      </c>
      <c r="K55" s="13" t="s">
        <v>19</v>
      </c>
      <c r="L55" s="13" t="s">
        <v>19</v>
      </c>
      <c r="M55" s="13" t="s">
        <v>19</v>
      </c>
      <c r="N55" s="13" t="s">
        <v>19</v>
      </c>
      <c r="O55" s="13" t="s">
        <v>19</v>
      </c>
      <c r="S55" s="104" t="s">
        <v>33</v>
      </c>
      <c r="T55" s="105"/>
      <c r="U55" s="43">
        <f t="shared" si="38"/>
        <v>1</v>
      </c>
      <c r="V55" s="47">
        <v>100</v>
      </c>
      <c r="W55" s="48">
        <v>127000000000</v>
      </c>
      <c r="X55" s="49">
        <v>100</v>
      </c>
      <c r="Y55" s="48">
        <v>10100000000</v>
      </c>
      <c r="Z55" s="49">
        <v>100</v>
      </c>
      <c r="AA55" s="46">
        <v>8780000000</v>
      </c>
      <c r="AB55" s="47">
        <v>100</v>
      </c>
    </row>
    <row r="56" spans="1:28" x14ac:dyDescent="0.25">
      <c r="A56" s="2" t="s">
        <v>15</v>
      </c>
      <c r="B56" s="2" t="s">
        <v>16</v>
      </c>
      <c r="C56" s="3">
        <v>2014</v>
      </c>
      <c r="D56" s="4" t="s">
        <v>17</v>
      </c>
      <c r="E56" s="8">
        <v>79.099999999999994</v>
      </c>
      <c r="F56" s="9">
        <v>7.34</v>
      </c>
      <c r="G56" s="9">
        <v>9.64</v>
      </c>
      <c r="H56" s="8">
        <v>100.4</v>
      </c>
      <c r="I56" s="8">
        <v>0.5</v>
      </c>
      <c r="J56" s="32">
        <v>0.5</v>
      </c>
      <c r="K56" s="32">
        <v>2</v>
      </c>
      <c r="L56" s="8">
        <v>22</v>
      </c>
      <c r="M56" s="33">
        <v>0.01</v>
      </c>
      <c r="N56" s="31" t="s">
        <v>24</v>
      </c>
      <c r="O56" s="8">
        <v>0.57430000000000003</v>
      </c>
      <c r="S56" s="50"/>
      <c r="T56"/>
      <c r="U56"/>
      <c r="V56"/>
      <c r="W56"/>
      <c r="X56"/>
      <c r="Y56"/>
      <c r="Z56"/>
      <c r="AA56"/>
      <c r="AB56"/>
    </row>
    <row r="57" spans="1:28" ht="15.75" thickBot="1" x14ac:dyDescent="0.3">
      <c r="A57" s="2" t="s">
        <v>15</v>
      </c>
      <c r="B57" s="2">
        <v>15</v>
      </c>
      <c r="C57" s="3">
        <v>2014</v>
      </c>
      <c r="D57" s="4" t="s">
        <v>17</v>
      </c>
      <c r="E57" s="8">
        <v>79.3</v>
      </c>
      <c r="F57" s="9">
        <v>7.62</v>
      </c>
      <c r="G57" s="9">
        <v>9.58</v>
      </c>
      <c r="H57" s="8">
        <v>100</v>
      </c>
      <c r="I57" s="8">
        <v>1.2</v>
      </c>
      <c r="J57" s="32">
        <v>0.5</v>
      </c>
      <c r="K57" s="32">
        <v>2</v>
      </c>
      <c r="L57" s="11">
        <v>22</v>
      </c>
      <c r="M57" s="33">
        <v>0.01</v>
      </c>
      <c r="N57" s="31" t="s">
        <v>24</v>
      </c>
      <c r="O57" s="8">
        <v>0.54055000000000009</v>
      </c>
      <c r="S57" s="39"/>
      <c r="T57"/>
      <c r="U57"/>
      <c r="V57"/>
      <c r="W57"/>
      <c r="X57"/>
      <c r="Y57"/>
      <c r="Z57"/>
      <c r="AA57"/>
      <c r="AB57"/>
    </row>
    <row r="58" spans="1:28" ht="15.75" thickBot="1" x14ac:dyDescent="0.3">
      <c r="A58" s="2" t="s">
        <v>15</v>
      </c>
      <c r="B58" s="22">
        <v>30</v>
      </c>
      <c r="C58" s="3">
        <v>2014</v>
      </c>
      <c r="D58" s="4" t="s">
        <v>17</v>
      </c>
      <c r="E58" s="8">
        <v>78.900000000000006</v>
      </c>
      <c r="F58" s="9">
        <v>7.8</v>
      </c>
      <c r="G58" s="9">
        <v>9.6199999999999992</v>
      </c>
      <c r="H58" s="8">
        <v>99.5</v>
      </c>
      <c r="I58" s="8">
        <v>1.2</v>
      </c>
      <c r="J58" s="32">
        <v>0.5</v>
      </c>
      <c r="K58" s="32">
        <v>2</v>
      </c>
      <c r="L58" s="8">
        <v>22</v>
      </c>
      <c r="M58" s="33">
        <v>0.01</v>
      </c>
      <c r="N58" s="31" t="s">
        <v>24</v>
      </c>
      <c r="O58" s="8">
        <v>0.25160000000000005</v>
      </c>
      <c r="S58" s="92" t="s">
        <v>0</v>
      </c>
      <c r="T58" s="93"/>
      <c r="U58" s="96" t="s">
        <v>25</v>
      </c>
      <c r="V58" s="91"/>
      <c r="W58" s="90" t="s">
        <v>26</v>
      </c>
      <c r="X58" s="91"/>
      <c r="Y58" s="90" t="s">
        <v>27</v>
      </c>
      <c r="Z58" s="91"/>
      <c r="AA58" s="90" t="s">
        <v>28</v>
      </c>
      <c r="AB58" s="91"/>
    </row>
    <row r="59" spans="1:28" ht="27" thickBot="1" x14ac:dyDescent="0.3">
      <c r="A59" s="2" t="s">
        <v>15</v>
      </c>
      <c r="B59" s="22">
        <v>50</v>
      </c>
      <c r="C59" s="3">
        <v>2014</v>
      </c>
      <c r="D59" s="4" t="s">
        <v>17</v>
      </c>
      <c r="E59" s="8">
        <v>78.599999999999994</v>
      </c>
      <c r="F59" s="9">
        <v>7.83</v>
      </c>
      <c r="G59" s="9">
        <v>9.68</v>
      </c>
      <c r="H59" s="8">
        <v>99.2</v>
      </c>
      <c r="I59" s="8">
        <v>1.5</v>
      </c>
      <c r="J59" s="32">
        <v>0.5</v>
      </c>
      <c r="K59" s="32">
        <v>2</v>
      </c>
      <c r="L59" s="11">
        <v>22</v>
      </c>
      <c r="M59" s="33">
        <v>0.01</v>
      </c>
      <c r="N59" s="31" t="s">
        <v>24</v>
      </c>
      <c r="O59" s="8">
        <v>0.41025</v>
      </c>
      <c r="S59" s="99" t="s">
        <v>29</v>
      </c>
      <c r="T59" s="101"/>
      <c r="U59" s="40" t="s">
        <v>30</v>
      </c>
      <c r="V59" s="40" t="s">
        <v>31</v>
      </c>
      <c r="W59" s="40" t="s">
        <v>30</v>
      </c>
      <c r="X59" s="40" t="s">
        <v>31</v>
      </c>
      <c r="Y59" s="40" t="s">
        <v>30</v>
      </c>
      <c r="Z59" s="40" t="s">
        <v>31</v>
      </c>
      <c r="AA59" s="40" t="s">
        <v>30</v>
      </c>
      <c r="AB59" s="40" t="s">
        <v>31</v>
      </c>
    </row>
    <row r="60" spans="1:28" ht="15.75" thickBot="1" x14ac:dyDescent="0.3">
      <c r="A60" s="2" t="s">
        <v>15</v>
      </c>
      <c r="B60" s="22">
        <v>80</v>
      </c>
      <c r="C60" s="3">
        <v>2014</v>
      </c>
      <c r="D60" s="4" t="s">
        <v>17</v>
      </c>
      <c r="E60" s="8">
        <v>77.7</v>
      </c>
      <c r="F60" s="9">
        <v>7.7</v>
      </c>
      <c r="G60" s="9">
        <v>10.31</v>
      </c>
      <c r="H60" s="8">
        <v>94.7</v>
      </c>
      <c r="I60" s="8">
        <v>1.4</v>
      </c>
      <c r="J60" s="32">
        <v>0.5</v>
      </c>
      <c r="K60" s="32">
        <v>2</v>
      </c>
      <c r="L60" s="11">
        <v>22</v>
      </c>
      <c r="M60" s="10">
        <v>1.0999999999999999E-2</v>
      </c>
      <c r="N60" s="31" t="s">
        <v>24</v>
      </c>
      <c r="O60" s="8">
        <v>0.67035</v>
      </c>
      <c r="S60" s="41">
        <v>0</v>
      </c>
      <c r="T60" s="42">
        <v>15</v>
      </c>
      <c r="U60" s="43">
        <f>V60/100</f>
        <v>0.191</v>
      </c>
      <c r="V60" s="42">
        <v>19.100000000000001</v>
      </c>
      <c r="W60" s="43">
        <f>X60/100</f>
        <v>6.2E-2</v>
      </c>
      <c r="X60" s="42">
        <v>6.2</v>
      </c>
      <c r="Y60" s="43">
        <f>Z60/100</f>
        <v>0.19500000000000001</v>
      </c>
      <c r="Z60" s="42">
        <v>19.5</v>
      </c>
      <c r="AA60" s="43">
        <f>AB60/100</f>
        <v>0.154</v>
      </c>
      <c r="AB60" s="42">
        <v>15.4</v>
      </c>
    </row>
    <row r="61" spans="1:28" ht="15.75" thickBot="1" x14ac:dyDescent="0.3">
      <c r="A61" s="2" t="s">
        <v>15</v>
      </c>
      <c r="B61" s="2">
        <v>100</v>
      </c>
      <c r="C61" s="3">
        <v>2014</v>
      </c>
      <c r="D61" s="4" t="s">
        <v>17</v>
      </c>
      <c r="E61" s="8">
        <v>77.5</v>
      </c>
      <c r="F61" s="9">
        <v>7.63</v>
      </c>
      <c r="G61" s="9">
        <v>10.199999999999999</v>
      </c>
      <c r="H61" s="8">
        <v>92.7</v>
      </c>
      <c r="I61" s="8">
        <v>1.7</v>
      </c>
      <c r="J61" s="32">
        <v>0.5</v>
      </c>
      <c r="K61" s="32">
        <v>2</v>
      </c>
      <c r="L61" s="8">
        <v>22</v>
      </c>
      <c r="M61" s="10">
        <v>1.2999999999999999E-2</v>
      </c>
      <c r="N61" s="31" t="s">
        <v>24</v>
      </c>
      <c r="O61" s="8">
        <v>0.43445000000000006</v>
      </c>
      <c r="S61" s="41">
        <v>15</v>
      </c>
      <c r="T61" s="42">
        <v>65</v>
      </c>
      <c r="U61" s="43">
        <f>V61/100</f>
        <v>0.46100000000000002</v>
      </c>
      <c r="V61" s="42">
        <v>46.1</v>
      </c>
      <c r="W61" s="43">
        <f>X61/100</f>
        <v>0.20100000000000001</v>
      </c>
      <c r="X61" s="42">
        <v>20.100000000000001</v>
      </c>
      <c r="Y61" s="43">
        <f>Z61/100</f>
        <v>0.503</v>
      </c>
      <c r="Z61" s="42">
        <v>50.3</v>
      </c>
      <c r="AA61" s="43">
        <f>AB61/100</f>
        <v>0.45</v>
      </c>
      <c r="AB61" s="42">
        <v>45</v>
      </c>
    </row>
    <row r="62" spans="1:28" ht="15.75" thickBot="1" x14ac:dyDescent="0.3">
      <c r="A62" s="2" t="s">
        <v>15</v>
      </c>
      <c r="B62" s="2" t="s">
        <v>16</v>
      </c>
      <c r="C62" s="3">
        <v>2014</v>
      </c>
      <c r="D62" s="7" t="s">
        <v>18</v>
      </c>
      <c r="E62" s="8">
        <v>86.2</v>
      </c>
      <c r="F62" s="9">
        <v>7.96</v>
      </c>
      <c r="G62" s="9">
        <v>11.21</v>
      </c>
      <c r="H62" s="8">
        <v>101.8</v>
      </c>
      <c r="I62" s="8">
        <v>0</v>
      </c>
      <c r="J62" s="5">
        <v>1</v>
      </c>
      <c r="K62" s="32">
        <v>2</v>
      </c>
      <c r="L62" s="8">
        <v>11.5</v>
      </c>
      <c r="M62" s="10">
        <v>2.4E-2</v>
      </c>
      <c r="N62" s="31" t="s">
        <v>24</v>
      </c>
      <c r="O62" s="8">
        <v>1.0623</v>
      </c>
      <c r="S62" s="41">
        <v>65</v>
      </c>
      <c r="T62" s="42" t="s">
        <v>32</v>
      </c>
      <c r="U62" s="43">
        <f>V62/100</f>
        <v>0.34799999999999998</v>
      </c>
      <c r="V62" s="42">
        <v>34.799999999999997</v>
      </c>
      <c r="W62" s="43">
        <f>X62/100</f>
        <v>0.73699999999999999</v>
      </c>
      <c r="X62" s="42">
        <v>73.7</v>
      </c>
      <c r="Y62" s="43">
        <f>Z62/100</f>
        <v>0.30199999999999999</v>
      </c>
      <c r="Z62" s="42">
        <v>30.2</v>
      </c>
      <c r="AA62" s="43">
        <f>AB62/100</f>
        <v>0.39600000000000002</v>
      </c>
      <c r="AB62" s="42">
        <v>39.6</v>
      </c>
    </row>
    <row r="63" spans="1:28" ht="15.75" thickBot="1" x14ac:dyDescent="0.3">
      <c r="A63" s="2" t="s">
        <v>15</v>
      </c>
      <c r="B63" s="22">
        <v>30</v>
      </c>
      <c r="C63" s="3">
        <v>2014</v>
      </c>
      <c r="D63" s="7" t="s">
        <v>18</v>
      </c>
      <c r="E63" s="8">
        <v>86.4</v>
      </c>
      <c r="F63" s="9">
        <v>7.6</v>
      </c>
      <c r="G63" s="9">
        <v>11.55</v>
      </c>
      <c r="H63" s="8">
        <v>101.7</v>
      </c>
      <c r="I63" s="8">
        <v>0</v>
      </c>
      <c r="J63" s="5">
        <v>0.6</v>
      </c>
      <c r="K63" s="32">
        <v>2</v>
      </c>
      <c r="L63" s="11">
        <v>11.5</v>
      </c>
      <c r="M63" s="10">
        <v>2.7E-2</v>
      </c>
      <c r="N63" s="31" t="s">
        <v>24</v>
      </c>
      <c r="O63" s="8">
        <v>0.93250000000000011</v>
      </c>
      <c r="S63" s="102" t="s">
        <v>33</v>
      </c>
      <c r="T63" s="103"/>
      <c r="U63" s="43">
        <f>V63/100</f>
        <v>1</v>
      </c>
      <c r="V63" s="42">
        <v>100</v>
      </c>
      <c r="W63" s="45">
        <v>127000000000</v>
      </c>
      <c r="X63" s="42">
        <v>100</v>
      </c>
      <c r="Y63" s="45">
        <v>10100000000</v>
      </c>
      <c r="Z63" s="42">
        <v>100</v>
      </c>
      <c r="AA63" s="45">
        <v>8780000000</v>
      </c>
      <c r="AB63" s="42">
        <v>100</v>
      </c>
    </row>
    <row r="64" spans="1:28" x14ac:dyDescent="0.25">
      <c r="A64" s="2" t="s">
        <v>15</v>
      </c>
      <c r="B64" s="2">
        <v>100</v>
      </c>
      <c r="C64" s="3">
        <v>2014</v>
      </c>
      <c r="D64" s="7" t="s">
        <v>18</v>
      </c>
      <c r="E64" s="8">
        <v>86.1</v>
      </c>
      <c r="F64" s="9">
        <v>7.44</v>
      </c>
      <c r="G64" s="9">
        <v>10.71</v>
      </c>
      <c r="H64" s="8">
        <v>96</v>
      </c>
      <c r="I64" s="8">
        <v>0.7</v>
      </c>
      <c r="J64" s="5">
        <v>0.6</v>
      </c>
      <c r="K64" s="32">
        <v>2</v>
      </c>
      <c r="L64" s="8">
        <v>11.5</v>
      </c>
      <c r="M64" s="10">
        <v>2.9000000000000001E-2</v>
      </c>
      <c r="N64" s="31" t="s">
        <v>24</v>
      </c>
      <c r="O64" s="8">
        <v>0.50654999999999994</v>
      </c>
    </row>
    <row r="65" spans="1:15" x14ac:dyDescent="0.25">
      <c r="A65" s="12" t="s">
        <v>15</v>
      </c>
      <c r="B65" s="15" t="s">
        <v>16</v>
      </c>
      <c r="C65" s="3">
        <v>2015</v>
      </c>
      <c r="D65" s="4" t="s">
        <v>17</v>
      </c>
      <c r="E65" s="8">
        <v>85.4</v>
      </c>
      <c r="F65" s="9">
        <v>8.9</v>
      </c>
      <c r="G65" s="9">
        <v>9.4700000000000006</v>
      </c>
      <c r="H65" s="8">
        <v>100.4</v>
      </c>
      <c r="I65" s="8">
        <v>26.6</v>
      </c>
      <c r="J65" s="34">
        <v>1</v>
      </c>
      <c r="K65" s="8">
        <v>3.198963174830173</v>
      </c>
      <c r="L65" s="8">
        <v>14.5</v>
      </c>
      <c r="M65" s="10">
        <v>2.5000000000000001E-2</v>
      </c>
      <c r="N65" s="31" t="s">
        <v>24</v>
      </c>
      <c r="O65" s="8">
        <v>2.2023999999999999</v>
      </c>
    </row>
    <row r="66" spans="1:15" x14ac:dyDescent="0.25">
      <c r="A66" s="12" t="s">
        <v>15</v>
      </c>
      <c r="B66" s="15">
        <v>15</v>
      </c>
      <c r="C66" s="3">
        <v>2015</v>
      </c>
      <c r="D66" s="4" t="s">
        <v>17</v>
      </c>
      <c r="E66" s="8">
        <v>85</v>
      </c>
      <c r="F66" s="9">
        <v>7.99</v>
      </c>
      <c r="G66" s="9">
        <v>9.59</v>
      </c>
      <c r="H66" s="8">
        <v>100.2</v>
      </c>
      <c r="I66" s="8">
        <v>26.6</v>
      </c>
      <c r="J66" s="34">
        <v>1</v>
      </c>
      <c r="K66" s="8">
        <v>4.166964604933856</v>
      </c>
      <c r="L66" s="8">
        <v>14.5</v>
      </c>
      <c r="M66" s="10">
        <v>3.1E-2</v>
      </c>
      <c r="N66" s="31" t="s">
        <v>24</v>
      </c>
      <c r="O66" s="8">
        <v>1.5627000000000002</v>
      </c>
    </row>
    <row r="67" spans="1:15" x14ac:dyDescent="0.25">
      <c r="A67" s="12" t="s">
        <v>15</v>
      </c>
      <c r="B67" s="15">
        <v>30</v>
      </c>
      <c r="C67" s="3">
        <v>2015</v>
      </c>
      <c r="D67" s="4" t="s">
        <v>17</v>
      </c>
      <c r="E67" s="8">
        <v>84.6</v>
      </c>
      <c r="F67" s="9">
        <v>7.87</v>
      </c>
      <c r="G67" s="9">
        <v>9.68</v>
      </c>
      <c r="H67" s="8">
        <v>100.4</v>
      </c>
      <c r="I67" s="8">
        <v>26.6</v>
      </c>
      <c r="J67" s="34">
        <v>1</v>
      </c>
      <c r="K67" s="8">
        <v>2.383804075795493</v>
      </c>
      <c r="L67" s="8">
        <v>14.5</v>
      </c>
      <c r="M67" s="10">
        <v>2.7E-2</v>
      </c>
      <c r="N67" s="31" t="s">
        <v>24</v>
      </c>
      <c r="O67" s="8">
        <v>1.3978999999999997</v>
      </c>
    </row>
    <row r="68" spans="1:15" x14ac:dyDescent="0.25">
      <c r="A68" s="12" t="s">
        <v>15</v>
      </c>
      <c r="B68" s="15">
        <v>50</v>
      </c>
      <c r="C68" s="3">
        <v>2015</v>
      </c>
      <c r="D68" s="4" t="s">
        <v>17</v>
      </c>
      <c r="E68" s="8">
        <v>83.5</v>
      </c>
      <c r="F68" s="9">
        <v>7.85</v>
      </c>
      <c r="G68" s="9">
        <v>10.57</v>
      </c>
      <c r="H68" s="8">
        <v>100.4</v>
      </c>
      <c r="I68" s="8">
        <v>26.6</v>
      </c>
      <c r="J68" s="34">
        <v>1</v>
      </c>
      <c r="K68" s="8">
        <v>6.0010725777618852</v>
      </c>
      <c r="L68" s="8">
        <v>14.5</v>
      </c>
      <c r="M68" s="10">
        <v>2.3E-2</v>
      </c>
      <c r="N68" s="31" t="s">
        <v>24</v>
      </c>
      <c r="O68" s="8">
        <v>2.1355000000000004</v>
      </c>
    </row>
    <row r="69" spans="1:15" x14ac:dyDescent="0.25">
      <c r="A69" s="12" t="s">
        <v>15</v>
      </c>
      <c r="B69" s="15">
        <v>80</v>
      </c>
      <c r="C69" s="3">
        <v>2015</v>
      </c>
      <c r="D69" s="4" t="s">
        <v>17</v>
      </c>
      <c r="E69" s="8">
        <v>83.4</v>
      </c>
      <c r="F69" s="9">
        <v>7.8</v>
      </c>
      <c r="G69" s="9">
        <v>10.32</v>
      </c>
      <c r="H69" s="8">
        <v>94.5</v>
      </c>
      <c r="I69" s="8">
        <v>26.6</v>
      </c>
      <c r="J69" s="9">
        <v>1.1165347405452954</v>
      </c>
      <c r="K69" s="8">
        <v>5.2878083661065407</v>
      </c>
      <c r="L69" s="8">
        <v>14.5</v>
      </c>
      <c r="M69" s="10">
        <v>0.02</v>
      </c>
      <c r="N69" s="31" t="s">
        <v>24</v>
      </c>
      <c r="O69" s="8">
        <v>1.5923500000000002</v>
      </c>
    </row>
    <row r="70" spans="1:15" x14ac:dyDescent="0.25">
      <c r="A70" s="12" t="s">
        <v>15</v>
      </c>
      <c r="B70" s="15">
        <v>100</v>
      </c>
      <c r="C70" s="3">
        <v>2015</v>
      </c>
      <c r="D70" s="4" t="s">
        <v>17</v>
      </c>
      <c r="E70" s="8">
        <v>84</v>
      </c>
      <c r="F70" s="9">
        <v>7.81</v>
      </c>
      <c r="G70" s="9">
        <v>10.18</v>
      </c>
      <c r="H70" s="8">
        <v>92.6</v>
      </c>
      <c r="I70" s="8">
        <v>26.6</v>
      </c>
      <c r="J70" s="34">
        <v>1</v>
      </c>
      <c r="K70" s="8">
        <v>3.5555952806578457</v>
      </c>
      <c r="L70" s="8">
        <v>14.5</v>
      </c>
      <c r="M70" s="10">
        <v>2.9000000000000001E-2</v>
      </c>
      <c r="N70" s="31" t="s">
        <v>24</v>
      </c>
      <c r="O70" s="8">
        <v>1.6804000000000001</v>
      </c>
    </row>
    <row r="71" spans="1:15" x14ac:dyDescent="0.25">
      <c r="A71" s="2" t="s">
        <v>15</v>
      </c>
      <c r="B71" s="2" t="s">
        <v>16</v>
      </c>
      <c r="C71" s="3">
        <v>2015</v>
      </c>
      <c r="D71" s="7" t="s">
        <v>18</v>
      </c>
      <c r="E71" s="13" t="s">
        <v>19</v>
      </c>
      <c r="F71" s="13" t="s">
        <v>19</v>
      </c>
      <c r="G71" s="13" t="s">
        <v>19</v>
      </c>
      <c r="H71" s="13" t="s">
        <v>19</v>
      </c>
      <c r="I71" s="13" t="s">
        <v>19</v>
      </c>
      <c r="J71" s="13" t="s">
        <v>19</v>
      </c>
      <c r="K71" s="13" t="s">
        <v>19</v>
      </c>
      <c r="L71" s="13" t="s">
        <v>19</v>
      </c>
      <c r="M71" s="13" t="s">
        <v>19</v>
      </c>
      <c r="N71" s="13" t="s">
        <v>19</v>
      </c>
      <c r="O71" s="13" t="s">
        <v>19</v>
      </c>
    </row>
    <row r="72" spans="1:15" x14ac:dyDescent="0.25">
      <c r="A72" s="2" t="s">
        <v>15</v>
      </c>
      <c r="B72" s="22">
        <v>30</v>
      </c>
      <c r="C72" s="3">
        <v>2015</v>
      </c>
      <c r="D72" s="7" t="s">
        <v>18</v>
      </c>
      <c r="E72" s="13" t="s">
        <v>19</v>
      </c>
      <c r="F72" s="13" t="s">
        <v>19</v>
      </c>
      <c r="G72" s="13" t="s">
        <v>19</v>
      </c>
      <c r="H72" s="13" t="s">
        <v>19</v>
      </c>
      <c r="I72" s="13" t="s">
        <v>19</v>
      </c>
      <c r="J72" s="13" t="s">
        <v>19</v>
      </c>
      <c r="K72" s="13" t="s">
        <v>19</v>
      </c>
      <c r="L72" s="13" t="s">
        <v>19</v>
      </c>
      <c r="M72" s="13" t="s">
        <v>19</v>
      </c>
      <c r="N72" s="13" t="s">
        <v>19</v>
      </c>
      <c r="O72" s="13" t="s">
        <v>19</v>
      </c>
    </row>
    <row r="73" spans="1:15" x14ac:dyDescent="0.25">
      <c r="A73" s="2" t="s">
        <v>15</v>
      </c>
      <c r="B73" s="2">
        <v>100</v>
      </c>
      <c r="C73" s="3">
        <v>2015</v>
      </c>
      <c r="D73" s="7" t="s">
        <v>18</v>
      </c>
      <c r="E73" s="13" t="s">
        <v>19</v>
      </c>
      <c r="F73" s="13" t="s">
        <v>19</v>
      </c>
      <c r="G73" s="13" t="s">
        <v>19</v>
      </c>
      <c r="H73" s="13" t="s">
        <v>19</v>
      </c>
      <c r="I73" s="13" t="s">
        <v>19</v>
      </c>
      <c r="J73" s="13" t="s">
        <v>19</v>
      </c>
      <c r="K73" s="13" t="s">
        <v>19</v>
      </c>
      <c r="L73" s="13" t="s">
        <v>19</v>
      </c>
      <c r="M73" s="13" t="s">
        <v>19</v>
      </c>
      <c r="N73" s="13" t="s">
        <v>19</v>
      </c>
      <c r="O73" s="13" t="s">
        <v>19</v>
      </c>
    </row>
    <row r="74" spans="1:15" x14ac:dyDescent="0.25">
      <c r="A74" s="2" t="s">
        <v>15</v>
      </c>
      <c r="B74" s="8" t="s">
        <v>16</v>
      </c>
      <c r="C74" s="3">
        <v>2016</v>
      </c>
      <c r="D74" s="4" t="s">
        <v>17</v>
      </c>
      <c r="E74" s="8">
        <v>90.3</v>
      </c>
      <c r="F74" s="9">
        <v>7.66</v>
      </c>
      <c r="G74" s="9">
        <v>9.64</v>
      </c>
      <c r="H74" s="8">
        <v>102.4</v>
      </c>
      <c r="I74" s="13" t="s">
        <v>19</v>
      </c>
      <c r="J74" s="35">
        <v>1</v>
      </c>
      <c r="K74" s="14">
        <v>3</v>
      </c>
      <c r="L74" s="8">
        <v>15</v>
      </c>
      <c r="M74" s="10">
        <v>1.6E-2</v>
      </c>
      <c r="N74" s="10">
        <v>8.9357541899441374E-3</v>
      </c>
      <c r="O74" s="8">
        <v>0.95930000000000004</v>
      </c>
    </row>
    <row r="75" spans="1:15" x14ac:dyDescent="0.25">
      <c r="A75" s="2" t="s">
        <v>15</v>
      </c>
      <c r="B75" s="15">
        <v>15</v>
      </c>
      <c r="C75" s="3">
        <v>2016</v>
      </c>
      <c r="D75" s="4" t="s">
        <v>17</v>
      </c>
      <c r="E75" s="8">
        <v>90.2</v>
      </c>
      <c r="F75" s="9">
        <v>7.73</v>
      </c>
      <c r="G75" s="9">
        <v>10.16</v>
      </c>
      <c r="H75" s="8">
        <v>106.9</v>
      </c>
      <c r="I75" s="13" t="s">
        <v>19</v>
      </c>
      <c r="J75" s="35">
        <v>1</v>
      </c>
      <c r="K75" s="14">
        <v>4</v>
      </c>
      <c r="L75" s="8">
        <v>15</v>
      </c>
      <c r="M75" s="10">
        <v>1.6E-2</v>
      </c>
      <c r="N75" s="10">
        <v>7.0921787709497244E-3</v>
      </c>
      <c r="O75" s="8">
        <v>0.71850000000000014</v>
      </c>
    </row>
    <row r="76" spans="1:15" x14ac:dyDescent="0.25">
      <c r="A76" s="2" t="s">
        <v>15</v>
      </c>
      <c r="B76" s="15">
        <v>30</v>
      </c>
      <c r="C76" s="3">
        <v>2016</v>
      </c>
      <c r="D76" s="4" t="s">
        <v>17</v>
      </c>
      <c r="E76" s="8">
        <v>89.6</v>
      </c>
      <c r="F76" s="9">
        <v>7.77</v>
      </c>
      <c r="G76" s="9">
        <v>9.69</v>
      </c>
      <c r="H76" s="8">
        <v>106.4</v>
      </c>
      <c r="I76" s="13" t="s">
        <v>19</v>
      </c>
      <c r="J76" s="35">
        <v>1</v>
      </c>
      <c r="K76" s="14">
        <v>4</v>
      </c>
      <c r="L76" s="8">
        <v>15</v>
      </c>
      <c r="M76" s="10">
        <v>1.6E-2</v>
      </c>
      <c r="N76" s="10">
        <v>9.3966480446927396E-3</v>
      </c>
      <c r="O76" s="8">
        <v>0.73394999999999999</v>
      </c>
    </row>
    <row r="77" spans="1:15" x14ac:dyDescent="0.25">
      <c r="A77" s="2" t="s">
        <v>15</v>
      </c>
      <c r="B77" s="15">
        <v>50</v>
      </c>
      <c r="C77" s="3">
        <v>2016</v>
      </c>
      <c r="D77" s="4" t="s">
        <v>17</v>
      </c>
      <c r="E77" s="8">
        <v>89</v>
      </c>
      <c r="F77" s="9">
        <v>7.76</v>
      </c>
      <c r="G77" s="9">
        <v>10.11</v>
      </c>
      <c r="H77" s="8">
        <v>102.3</v>
      </c>
      <c r="I77" s="13" t="s">
        <v>19</v>
      </c>
      <c r="J77" s="35">
        <v>1</v>
      </c>
      <c r="K77" s="37">
        <v>2</v>
      </c>
      <c r="L77" s="8">
        <v>15</v>
      </c>
      <c r="M77" s="10">
        <v>2.4E-2</v>
      </c>
      <c r="N77" s="10">
        <v>8.4748603351955335E-3</v>
      </c>
      <c r="O77" s="8">
        <v>0.61729999999999996</v>
      </c>
    </row>
    <row r="78" spans="1:15" x14ac:dyDescent="0.25">
      <c r="A78" s="2" t="s">
        <v>15</v>
      </c>
      <c r="B78" s="15">
        <v>80</v>
      </c>
      <c r="C78" s="3">
        <v>2016</v>
      </c>
      <c r="D78" s="4" t="s">
        <v>17</v>
      </c>
      <c r="E78" s="8">
        <v>87.7</v>
      </c>
      <c r="F78" s="9">
        <v>7.67</v>
      </c>
      <c r="G78" s="9">
        <v>10.37</v>
      </c>
      <c r="H78" s="8">
        <v>95.1</v>
      </c>
      <c r="I78" s="13" t="s">
        <v>19</v>
      </c>
      <c r="J78" s="35">
        <v>1</v>
      </c>
      <c r="K78" s="14">
        <v>3</v>
      </c>
      <c r="L78" s="8">
        <v>15</v>
      </c>
      <c r="M78" s="10">
        <v>0.02</v>
      </c>
      <c r="N78" s="10">
        <v>7.5530726256983266E-3</v>
      </c>
      <c r="O78" s="8">
        <v>0.8872000000000001</v>
      </c>
    </row>
    <row r="79" spans="1:15" x14ac:dyDescent="0.25">
      <c r="A79" s="2" t="s">
        <v>15</v>
      </c>
      <c r="B79" s="15">
        <v>100</v>
      </c>
      <c r="C79" s="3">
        <v>2016</v>
      </c>
      <c r="D79" s="4" t="s">
        <v>17</v>
      </c>
      <c r="E79" s="8">
        <v>87.8</v>
      </c>
      <c r="F79" s="9">
        <v>7.62</v>
      </c>
      <c r="G79" s="9">
        <v>10.34</v>
      </c>
      <c r="H79" s="8">
        <v>94.4</v>
      </c>
      <c r="I79" s="13" t="s">
        <v>19</v>
      </c>
      <c r="J79" s="35">
        <v>1</v>
      </c>
      <c r="K79" s="14">
        <v>3</v>
      </c>
      <c r="L79" s="8">
        <v>15</v>
      </c>
      <c r="M79" s="10">
        <v>2.4E-2</v>
      </c>
      <c r="N79" s="10">
        <v>1.3083798882681566E-2</v>
      </c>
      <c r="O79" s="8">
        <v>0.45325000000000015</v>
      </c>
    </row>
    <row r="80" spans="1:15" x14ac:dyDescent="0.25">
      <c r="A80" s="2" t="s">
        <v>15</v>
      </c>
      <c r="B80" s="15" t="s">
        <v>16</v>
      </c>
      <c r="C80" s="3">
        <v>2016</v>
      </c>
      <c r="D80" s="7" t="s">
        <v>18</v>
      </c>
      <c r="E80" s="8">
        <v>78.900000000000006</v>
      </c>
      <c r="F80" s="9">
        <v>8.01</v>
      </c>
      <c r="G80" s="9">
        <v>10.199999999999999</v>
      </c>
      <c r="H80" s="8">
        <v>99.5</v>
      </c>
      <c r="I80" s="13" t="s">
        <v>19</v>
      </c>
      <c r="J80" s="35">
        <v>1</v>
      </c>
      <c r="K80" s="37">
        <v>2</v>
      </c>
      <c r="L80" s="8">
        <v>21.4</v>
      </c>
      <c r="M80" s="13" t="s">
        <v>19</v>
      </c>
      <c r="N80" s="10">
        <v>7.5693581780538364E-3</v>
      </c>
      <c r="O80" s="8">
        <v>0.7046</v>
      </c>
    </row>
    <row r="81" spans="1:15" x14ac:dyDescent="0.25">
      <c r="A81" s="2" t="s">
        <v>15</v>
      </c>
      <c r="B81" s="15">
        <v>30</v>
      </c>
      <c r="C81" s="3">
        <v>2016</v>
      </c>
      <c r="D81" s="7" t="s">
        <v>18</v>
      </c>
      <c r="E81" s="8">
        <v>78.900000000000006</v>
      </c>
      <c r="F81" s="9">
        <v>7.94</v>
      </c>
      <c r="G81" s="9">
        <v>10.16</v>
      </c>
      <c r="H81" s="8">
        <v>99</v>
      </c>
      <c r="I81" s="13" t="s">
        <v>19</v>
      </c>
      <c r="J81" s="35">
        <v>1</v>
      </c>
      <c r="K81" s="37">
        <v>2</v>
      </c>
      <c r="L81" s="8">
        <v>21.4</v>
      </c>
      <c r="M81" s="13" t="s">
        <v>19</v>
      </c>
      <c r="N81" s="10">
        <v>7.5693581780538364E-3</v>
      </c>
      <c r="O81" s="8">
        <v>0.70460000000000012</v>
      </c>
    </row>
    <row r="82" spans="1:15" x14ac:dyDescent="0.25">
      <c r="A82" s="2" t="s">
        <v>15</v>
      </c>
      <c r="B82" s="15">
        <v>100</v>
      </c>
      <c r="C82" s="3">
        <v>2016</v>
      </c>
      <c r="D82" s="7" t="s">
        <v>18</v>
      </c>
      <c r="E82" s="8">
        <v>79</v>
      </c>
      <c r="F82" s="9">
        <v>8.11</v>
      </c>
      <c r="G82" s="9">
        <v>10.17</v>
      </c>
      <c r="H82" s="8">
        <v>99.7</v>
      </c>
      <c r="I82" s="13" t="s">
        <v>19</v>
      </c>
      <c r="J82" s="35">
        <v>1</v>
      </c>
      <c r="K82" s="37">
        <v>2</v>
      </c>
      <c r="L82" s="8">
        <v>21.4</v>
      </c>
      <c r="M82" s="13" t="s">
        <v>19</v>
      </c>
      <c r="N82" s="10">
        <v>8.4803312629399656E-3</v>
      </c>
      <c r="O82" s="8">
        <v>0.74334999999999996</v>
      </c>
    </row>
    <row r="83" spans="1:15" x14ac:dyDescent="0.25">
      <c r="A83" s="2" t="s">
        <v>15</v>
      </c>
      <c r="B83" s="8" t="s">
        <v>16</v>
      </c>
      <c r="C83" s="3">
        <v>2017</v>
      </c>
      <c r="D83" s="4" t="s">
        <v>17</v>
      </c>
      <c r="E83" s="16">
        <v>89.3</v>
      </c>
      <c r="F83" s="17">
        <v>7.7</v>
      </c>
      <c r="G83" s="17">
        <v>9.77</v>
      </c>
      <c r="H83" s="16">
        <v>103.1</v>
      </c>
      <c r="I83" s="13" t="s">
        <v>19</v>
      </c>
      <c r="J83" s="36">
        <v>1</v>
      </c>
      <c r="K83" s="17">
        <v>3.2</v>
      </c>
      <c r="L83" s="16">
        <v>13.5</v>
      </c>
      <c r="M83" s="18">
        <v>0.53</v>
      </c>
      <c r="N83" s="19">
        <v>7.0000000000000001E-3</v>
      </c>
      <c r="O83" s="19">
        <v>1.4</v>
      </c>
    </row>
    <row r="84" spans="1:15" x14ac:dyDescent="0.25">
      <c r="A84" s="2" t="s">
        <v>15</v>
      </c>
      <c r="B84" s="15">
        <v>15</v>
      </c>
      <c r="C84" s="3">
        <v>2017</v>
      </c>
      <c r="D84" s="4" t="s">
        <v>17</v>
      </c>
      <c r="E84" s="16">
        <v>89.9</v>
      </c>
      <c r="F84" s="17">
        <v>7.66</v>
      </c>
      <c r="G84" s="17">
        <v>10.01</v>
      </c>
      <c r="H84" s="16">
        <v>104.6</v>
      </c>
      <c r="I84" s="13" t="s">
        <v>19</v>
      </c>
      <c r="J84" s="36">
        <v>1</v>
      </c>
      <c r="K84" s="36">
        <v>3</v>
      </c>
      <c r="L84" s="16">
        <v>13.5</v>
      </c>
      <c r="M84" s="18">
        <v>4.8000000000000001E-2</v>
      </c>
      <c r="N84" s="19">
        <v>8.0000000000000002E-3</v>
      </c>
      <c r="O84" s="19">
        <v>1.6</v>
      </c>
    </row>
    <row r="85" spans="1:15" x14ac:dyDescent="0.25">
      <c r="A85" s="2" t="s">
        <v>15</v>
      </c>
      <c r="B85" s="15">
        <v>30</v>
      </c>
      <c r="C85" s="3">
        <v>2017</v>
      </c>
      <c r="D85" s="4" t="s">
        <v>17</v>
      </c>
      <c r="E85" s="16">
        <v>89.9</v>
      </c>
      <c r="F85" s="17">
        <v>7.74</v>
      </c>
      <c r="G85" s="17">
        <v>10.029999999999999</v>
      </c>
      <c r="H85" s="16">
        <v>104.6</v>
      </c>
      <c r="I85" s="13" t="s">
        <v>19</v>
      </c>
      <c r="J85" s="36">
        <v>1</v>
      </c>
      <c r="K85" s="36">
        <v>3</v>
      </c>
      <c r="L85" s="16">
        <v>13.5</v>
      </c>
      <c r="M85" s="18">
        <v>3.9E-2</v>
      </c>
      <c r="N85" s="19">
        <v>6.0000000000000001E-3</v>
      </c>
      <c r="O85" s="19">
        <v>0.9</v>
      </c>
    </row>
    <row r="86" spans="1:15" x14ac:dyDescent="0.25">
      <c r="A86" s="2" t="s">
        <v>15</v>
      </c>
      <c r="B86" s="15">
        <v>50</v>
      </c>
      <c r="C86" s="3">
        <v>2017</v>
      </c>
      <c r="D86" s="4" t="s">
        <v>17</v>
      </c>
      <c r="E86" s="16">
        <v>91</v>
      </c>
      <c r="F86" s="17">
        <v>7.75</v>
      </c>
      <c r="G86" s="17">
        <v>10.52</v>
      </c>
      <c r="H86" s="16">
        <v>101.2</v>
      </c>
      <c r="I86" s="13" t="s">
        <v>19</v>
      </c>
      <c r="J86" s="17">
        <v>1.06</v>
      </c>
      <c r="K86" s="36">
        <v>3</v>
      </c>
      <c r="L86" s="16">
        <v>13.5</v>
      </c>
      <c r="M86" s="18">
        <v>4.2999999999999997E-2</v>
      </c>
      <c r="N86" s="19">
        <v>8.0000000000000002E-3</v>
      </c>
      <c r="O86" s="19">
        <v>0.7</v>
      </c>
    </row>
    <row r="87" spans="1:15" x14ac:dyDescent="0.25">
      <c r="A87" s="2" t="s">
        <v>15</v>
      </c>
      <c r="B87" s="15">
        <v>80</v>
      </c>
      <c r="C87" s="3">
        <v>2017</v>
      </c>
      <c r="D87" s="4" t="s">
        <v>17</v>
      </c>
      <c r="E87" s="16">
        <v>90.1</v>
      </c>
      <c r="F87" s="17">
        <v>7.67</v>
      </c>
      <c r="G87" s="17">
        <v>10.81</v>
      </c>
      <c r="H87" s="16">
        <v>99.4</v>
      </c>
      <c r="I87" s="13" t="s">
        <v>19</v>
      </c>
      <c r="J87" s="36">
        <v>1</v>
      </c>
      <c r="K87" s="36">
        <v>3</v>
      </c>
      <c r="L87" s="16">
        <v>13.5</v>
      </c>
      <c r="M87" s="18">
        <v>5.8999999999999997E-2</v>
      </c>
      <c r="N87" s="19">
        <v>8.9999999999999993E-3</v>
      </c>
      <c r="O87" s="19">
        <v>0.8</v>
      </c>
    </row>
    <row r="88" spans="1:15" x14ac:dyDescent="0.25">
      <c r="A88" s="2" t="s">
        <v>15</v>
      </c>
      <c r="B88" s="15">
        <v>100</v>
      </c>
      <c r="C88" s="3">
        <v>2017</v>
      </c>
      <c r="D88" s="4" t="s">
        <v>17</v>
      </c>
      <c r="E88" s="16">
        <v>90.3</v>
      </c>
      <c r="F88" s="17">
        <v>7.61</v>
      </c>
      <c r="G88" s="17">
        <v>10.76</v>
      </c>
      <c r="H88" s="16">
        <v>98.1</v>
      </c>
      <c r="I88" s="13" t="s">
        <v>19</v>
      </c>
      <c r="J88" s="36">
        <v>1</v>
      </c>
      <c r="K88" s="36">
        <v>3</v>
      </c>
      <c r="L88" s="16">
        <v>13.5</v>
      </c>
      <c r="M88" s="18">
        <v>4.7E-2</v>
      </c>
      <c r="N88" s="19">
        <v>8.0000000000000002E-3</v>
      </c>
      <c r="O88" s="19">
        <v>0.7</v>
      </c>
    </row>
    <row r="89" spans="1:15" x14ac:dyDescent="0.25">
      <c r="A89" s="2" t="s">
        <v>15</v>
      </c>
      <c r="B89" s="15" t="s">
        <v>16</v>
      </c>
      <c r="C89" s="3">
        <v>2017</v>
      </c>
      <c r="D89" s="7" t="s">
        <v>18</v>
      </c>
      <c r="E89" s="16">
        <v>89.1</v>
      </c>
      <c r="F89" s="17">
        <v>7.7</v>
      </c>
      <c r="G89" s="17">
        <v>10.99</v>
      </c>
      <c r="H89" s="16">
        <v>99.4</v>
      </c>
      <c r="I89" s="13" t="s">
        <v>19</v>
      </c>
      <c r="J89" s="36">
        <v>1</v>
      </c>
      <c r="K89" s="36">
        <v>3</v>
      </c>
      <c r="L89" s="16">
        <v>11</v>
      </c>
      <c r="M89" s="18">
        <v>0.03</v>
      </c>
      <c r="N89" s="19">
        <v>8.9999999999999993E-3</v>
      </c>
      <c r="O89" s="19">
        <v>1</v>
      </c>
    </row>
    <row r="90" spans="1:15" x14ac:dyDescent="0.25">
      <c r="A90" s="2" t="s">
        <v>15</v>
      </c>
      <c r="B90" s="15">
        <v>30</v>
      </c>
      <c r="C90" s="3">
        <v>2017</v>
      </c>
      <c r="D90" s="7" t="s">
        <v>18</v>
      </c>
      <c r="E90" s="16">
        <v>89.3</v>
      </c>
      <c r="F90" s="17">
        <v>7.7</v>
      </c>
      <c r="G90" s="17">
        <v>10.68</v>
      </c>
      <c r="H90" s="16">
        <v>96.9</v>
      </c>
      <c r="I90" s="13" t="s">
        <v>19</v>
      </c>
      <c r="J90" s="36">
        <v>1</v>
      </c>
      <c r="K90" s="36">
        <v>3</v>
      </c>
      <c r="L90" s="16">
        <v>11</v>
      </c>
      <c r="M90" s="18">
        <v>4.7E-2</v>
      </c>
      <c r="N90" s="19">
        <v>8.0000000000000002E-3</v>
      </c>
      <c r="O90" s="19">
        <v>1.5</v>
      </c>
    </row>
    <row r="91" spans="1:15" x14ac:dyDescent="0.25">
      <c r="A91" s="2" t="s">
        <v>15</v>
      </c>
      <c r="B91" s="15">
        <v>100</v>
      </c>
      <c r="C91" s="3">
        <v>2017</v>
      </c>
      <c r="D91" s="7" t="s">
        <v>18</v>
      </c>
      <c r="E91" s="16">
        <v>89.5</v>
      </c>
      <c r="F91" s="17">
        <v>7.7</v>
      </c>
      <c r="G91" s="17">
        <v>10.61</v>
      </c>
      <c r="H91" s="16">
        <v>96.3</v>
      </c>
      <c r="I91" s="13" t="s">
        <v>19</v>
      </c>
      <c r="J91" s="36">
        <v>1</v>
      </c>
      <c r="K91" s="36">
        <v>3</v>
      </c>
      <c r="L91" s="16">
        <v>11</v>
      </c>
      <c r="M91" s="18">
        <v>5.5E-2</v>
      </c>
      <c r="N91" s="19">
        <v>8.0000000000000002E-3</v>
      </c>
      <c r="O91" s="19">
        <v>1.3</v>
      </c>
    </row>
    <row r="92" spans="1:15" x14ac:dyDescent="0.25">
      <c r="A92" s="12" t="s">
        <v>23</v>
      </c>
      <c r="B92" s="2" t="s">
        <v>16</v>
      </c>
      <c r="C92" s="3">
        <v>2013</v>
      </c>
      <c r="D92" s="4" t="s">
        <v>17</v>
      </c>
      <c r="E92" s="5">
        <v>89.2</v>
      </c>
      <c r="F92" s="5">
        <v>7.84</v>
      </c>
      <c r="G92" s="5">
        <v>9.3000000000000007</v>
      </c>
      <c r="H92" s="5">
        <v>98</v>
      </c>
      <c r="I92" s="6">
        <v>0</v>
      </c>
      <c r="J92" s="5">
        <v>2.1</v>
      </c>
      <c r="K92" s="32">
        <v>6</v>
      </c>
      <c r="L92" s="5">
        <v>21</v>
      </c>
      <c r="M92" s="13" t="s">
        <v>19</v>
      </c>
      <c r="N92" s="13" t="s">
        <v>19</v>
      </c>
      <c r="O92" s="13" t="s">
        <v>19</v>
      </c>
    </row>
    <row r="93" spans="1:15" x14ac:dyDescent="0.25">
      <c r="A93" s="12" t="s">
        <v>23</v>
      </c>
      <c r="B93" s="2">
        <v>15</v>
      </c>
      <c r="C93" s="3">
        <v>2013</v>
      </c>
      <c r="D93" s="4" t="s">
        <v>17</v>
      </c>
      <c r="E93" s="5">
        <v>89.1</v>
      </c>
      <c r="F93" s="5">
        <v>7.6</v>
      </c>
      <c r="G93" s="5">
        <v>9.35</v>
      </c>
      <c r="H93" s="5">
        <v>98.2</v>
      </c>
      <c r="I93" s="6">
        <v>0</v>
      </c>
      <c r="J93" s="5">
        <v>2.1</v>
      </c>
      <c r="K93" s="32">
        <v>6</v>
      </c>
      <c r="L93" s="5">
        <v>21</v>
      </c>
      <c r="M93" s="13" t="s">
        <v>19</v>
      </c>
      <c r="N93" s="13" t="s">
        <v>19</v>
      </c>
      <c r="O93" s="13" t="s">
        <v>19</v>
      </c>
    </row>
    <row r="94" spans="1:15" x14ac:dyDescent="0.25">
      <c r="A94" s="12" t="s">
        <v>23</v>
      </c>
      <c r="B94" s="22">
        <v>30</v>
      </c>
      <c r="C94" s="3">
        <v>2013</v>
      </c>
      <c r="D94" s="4" t="s">
        <v>17</v>
      </c>
      <c r="E94" s="5">
        <v>89</v>
      </c>
      <c r="F94" s="5">
        <v>7.49</v>
      </c>
      <c r="G94" s="5">
        <v>9.35</v>
      </c>
      <c r="H94" s="5">
        <v>97</v>
      </c>
      <c r="I94" s="6">
        <v>0</v>
      </c>
      <c r="J94" s="5">
        <v>4.3</v>
      </c>
      <c r="K94" s="32">
        <v>6</v>
      </c>
      <c r="L94" s="5">
        <v>21</v>
      </c>
      <c r="M94" s="13" t="s">
        <v>19</v>
      </c>
      <c r="N94" s="13" t="s">
        <v>19</v>
      </c>
      <c r="O94" s="13" t="s">
        <v>19</v>
      </c>
    </row>
    <row r="95" spans="1:15" x14ac:dyDescent="0.25">
      <c r="A95" s="12" t="s">
        <v>23</v>
      </c>
      <c r="B95" s="22">
        <v>50</v>
      </c>
      <c r="C95" s="3">
        <v>2013</v>
      </c>
      <c r="D95" s="4" t="s">
        <v>17</v>
      </c>
      <c r="E95" s="5">
        <v>88.7</v>
      </c>
      <c r="F95" s="5">
        <v>7.32</v>
      </c>
      <c r="G95" s="5">
        <v>9.23</v>
      </c>
      <c r="H95" s="5">
        <v>91</v>
      </c>
      <c r="I95" s="6">
        <v>0</v>
      </c>
      <c r="J95" s="5">
        <v>4.3</v>
      </c>
      <c r="K95" s="32">
        <v>6</v>
      </c>
      <c r="L95" s="5">
        <v>21</v>
      </c>
      <c r="M95" s="13" t="s">
        <v>19</v>
      </c>
      <c r="N95" s="13" t="s">
        <v>19</v>
      </c>
      <c r="O95" s="13" t="s">
        <v>19</v>
      </c>
    </row>
    <row r="96" spans="1:15" x14ac:dyDescent="0.25">
      <c r="A96" s="12" t="s">
        <v>23</v>
      </c>
      <c r="B96" s="22">
        <v>80</v>
      </c>
      <c r="C96" s="3">
        <v>2013</v>
      </c>
      <c r="D96" s="4" t="s">
        <v>17</v>
      </c>
      <c r="E96" s="5">
        <v>88.1</v>
      </c>
      <c r="F96" s="5">
        <v>6.77</v>
      </c>
      <c r="G96" s="5">
        <v>9.49</v>
      </c>
      <c r="H96" s="5">
        <v>85.5</v>
      </c>
      <c r="I96" s="6">
        <v>0</v>
      </c>
      <c r="J96" s="5">
        <v>2.1</v>
      </c>
      <c r="K96" s="32">
        <v>6</v>
      </c>
      <c r="L96" s="5">
        <v>21</v>
      </c>
      <c r="M96" s="13" t="s">
        <v>19</v>
      </c>
      <c r="N96" s="13" t="s">
        <v>19</v>
      </c>
      <c r="O96" s="13" t="s">
        <v>19</v>
      </c>
    </row>
    <row r="97" spans="1:15" x14ac:dyDescent="0.25">
      <c r="A97" s="12" t="s">
        <v>23</v>
      </c>
      <c r="B97" s="2">
        <v>100</v>
      </c>
      <c r="C97" s="3">
        <v>2013</v>
      </c>
      <c r="D97" s="4" t="s">
        <v>17</v>
      </c>
      <c r="E97" s="5">
        <v>88.2</v>
      </c>
      <c r="F97" s="5">
        <v>6.55</v>
      </c>
      <c r="G97" s="5">
        <v>9.27</v>
      </c>
      <c r="H97" s="5">
        <v>83.2</v>
      </c>
      <c r="I97" s="6">
        <v>0</v>
      </c>
      <c r="J97" s="5">
        <v>2.1</v>
      </c>
      <c r="K97" s="32">
        <v>6</v>
      </c>
      <c r="L97" s="5">
        <v>21</v>
      </c>
      <c r="M97" s="13" t="s">
        <v>19</v>
      </c>
      <c r="N97" s="13" t="s">
        <v>19</v>
      </c>
      <c r="O97" s="13" t="s">
        <v>19</v>
      </c>
    </row>
    <row r="98" spans="1:15" x14ac:dyDescent="0.25">
      <c r="A98" s="12" t="s">
        <v>23</v>
      </c>
      <c r="B98" s="2" t="s">
        <v>16</v>
      </c>
      <c r="C98" s="3">
        <v>2013</v>
      </c>
      <c r="D98" s="7" t="s">
        <v>18</v>
      </c>
      <c r="E98" s="5">
        <v>83.4</v>
      </c>
      <c r="F98" s="5">
        <v>8.41</v>
      </c>
      <c r="G98" s="5">
        <v>11.2</v>
      </c>
      <c r="H98" s="5">
        <v>100.5</v>
      </c>
      <c r="I98" s="6">
        <v>0</v>
      </c>
      <c r="J98" s="32">
        <v>0.5</v>
      </c>
      <c r="K98" s="5">
        <v>2</v>
      </c>
      <c r="L98" s="5">
        <v>9</v>
      </c>
      <c r="M98" s="13" t="s">
        <v>19</v>
      </c>
      <c r="N98" s="13" t="s">
        <v>19</v>
      </c>
      <c r="O98" s="13" t="s">
        <v>19</v>
      </c>
    </row>
    <row r="99" spans="1:15" x14ac:dyDescent="0.25">
      <c r="A99" s="12" t="s">
        <v>23</v>
      </c>
      <c r="B99" s="2">
        <v>15</v>
      </c>
      <c r="C99" s="3">
        <v>2013</v>
      </c>
      <c r="D99" s="7" t="s">
        <v>18</v>
      </c>
      <c r="E99" s="5">
        <v>83.4</v>
      </c>
      <c r="F99" s="5">
        <v>8.51</v>
      </c>
      <c r="G99" s="5">
        <v>11.14</v>
      </c>
      <c r="H99" s="5">
        <v>99.8</v>
      </c>
      <c r="I99" s="6">
        <v>0</v>
      </c>
      <c r="J99" s="32">
        <v>0.5</v>
      </c>
      <c r="K99" s="5">
        <v>5</v>
      </c>
      <c r="L99" s="5">
        <v>9</v>
      </c>
      <c r="M99" s="13" t="s">
        <v>19</v>
      </c>
      <c r="N99" s="13" t="s">
        <v>19</v>
      </c>
      <c r="O99" s="13" t="s">
        <v>19</v>
      </c>
    </row>
    <row r="100" spans="1:15" x14ac:dyDescent="0.25">
      <c r="A100" s="12" t="s">
        <v>23</v>
      </c>
      <c r="B100" s="22">
        <v>30</v>
      </c>
      <c r="C100" s="3">
        <v>2013</v>
      </c>
      <c r="D100" s="7" t="s">
        <v>18</v>
      </c>
      <c r="E100" s="5">
        <v>83</v>
      </c>
      <c r="F100" s="5">
        <v>8.43</v>
      </c>
      <c r="G100" s="5">
        <v>11.08</v>
      </c>
      <c r="H100" s="5">
        <v>99.3</v>
      </c>
      <c r="I100" s="6">
        <v>0</v>
      </c>
      <c r="J100" s="32">
        <v>0.5</v>
      </c>
      <c r="K100" s="5">
        <v>9</v>
      </c>
      <c r="L100" s="5">
        <v>9</v>
      </c>
      <c r="M100" s="13" t="s">
        <v>19</v>
      </c>
      <c r="N100" s="13" t="s">
        <v>19</v>
      </c>
      <c r="O100" s="13" t="s">
        <v>19</v>
      </c>
    </row>
    <row r="101" spans="1:15" x14ac:dyDescent="0.25">
      <c r="A101" s="12" t="s">
        <v>23</v>
      </c>
      <c r="B101" s="2" t="s">
        <v>16</v>
      </c>
      <c r="C101" s="3">
        <v>2014</v>
      </c>
      <c r="D101" s="4" t="s">
        <v>17</v>
      </c>
      <c r="E101" s="8">
        <v>78.8</v>
      </c>
      <c r="F101" s="9">
        <v>7.93</v>
      </c>
      <c r="G101" s="9">
        <v>9.6999999999999993</v>
      </c>
      <c r="H101" s="8">
        <v>100</v>
      </c>
      <c r="I101" s="8">
        <v>1.6</v>
      </c>
      <c r="J101" s="32">
        <v>0.5</v>
      </c>
      <c r="K101" s="32">
        <v>2</v>
      </c>
      <c r="L101" s="11">
        <v>24</v>
      </c>
      <c r="M101" s="33">
        <v>0.01</v>
      </c>
      <c r="N101" s="31" t="s">
        <v>24</v>
      </c>
      <c r="O101" s="8">
        <v>0.39505000000000001</v>
      </c>
    </row>
    <row r="102" spans="1:15" x14ac:dyDescent="0.25">
      <c r="A102" s="12" t="s">
        <v>23</v>
      </c>
      <c r="B102" s="2">
        <v>15</v>
      </c>
      <c r="C102" s="3">
        <v>2014</v>
      </c>
      <c r="D102" s="4" t="s">
        <v>17</v>
      </c>
      <c r="E102" s="8">
        <v>78.900000000000006</v>
      </c>
      <c r="F102" s="9">
        <v>8.0299999999999994</v>
      </c>
      <c r="G102" s="9">
        <v>9.67</v>
      </c>
      <c r="H102" s="8">
        <v>99.6</v>
      </c>
      <c r="I102" s="8">
        <v>1.2</v>
      </c>
      <c r="J102" s="32">
        <v>0.5</v>
      </c>
      <c r="K102" s="32">
        <v>2</v>
      </c>
      <c r="L102" s="11">
        <v>24</v>
      </c>
      <c r="M102" s="33">
        <v>0.01</v>
      </c>
      <c r="N102" s="31" t="s">
        <v>24</v>
      </c>
      <c r="O102" s="8">
        <v>0.41075</v>
      </c>
    </row>
    <row r="103" spans="1:15" x14ac:dyDescent="0.25">
      <c r="A103" s="12" t="s">
        <v>23</v>
      </c>
      <c r="B103" s="22">
        <v>30</v>
      </c>
      <c r="C103" s="3">
        <v>2014</v>
      </c>
      <c r="D103" s="4" t="s">
        <v>17</v>
      </c>
      <c r="E103" s="8">
        <v>78.8</v>
      </c>
      <c r="F103" s="9">
        <v>7.85</v>
      </c>
      <c r="G103" s="9">
        <v>9.6999999999999993</v>
      </c>
      <c r="H103" s="8">
        <v>99.9</v>
      </c>
      <c r="I103" s="8">
        <v>1.1000000000000001</v>
      </c>
      <c r="J103" s="32">
        <v>0.5</v>
      </c>
      <c r="K103" s="32">
        <v>2</v>
      </c>
      <c r="L103" s="8">
        <v>24</v>
      </c>
      <c r="M103" s="10">
        <v>3.5999999999999997E-2</v>
      </c>
      <c r="N103" s="31" t="s">
        <v>24</v>
      </c>
      <c r="O103" s="8">
        <v>0.43420000000000009</v>
      </c>
    </row>
    <row r="104" spans="1:15" x14ac:dyDescent="0.25">
      <c r="A104" s="12" t="s">
        <v>23</v>
      </c>
      <c r="B104" s="22">
        <v>50</v>
      </c>
      <c r="C104" s="3">
        <v>2014</v>
      </c>
      <c r="D104" s="4" t="s">
        <v>17</v>
      </c>
      <c r="E104" s="8">
        <v>78.7</v>
      </c>
      <c r="F104" s="9">
        <v>7.71</v>
      </c>
      <c r="G104" s="9">
        <v>9.7799999999999994</v>
      </c>
      <c r="H104" s="8">
        <v>99.9</v>
      </c>
      <c r="I104" s="8">
        <v>1.3</v>
      </c>
      <c r="J104" s="32">
        <v>0.5</v>
      </c>
      <c r="K104" s="32">
        <v>2</v>
      </c>
      <c r="L104" s="11">
        <v>24</v>
      </c>
      <c r="M104" s="33">
        <v>0.01</v>
      </c>
      <c r="N104" s="31" t="s">
        <v>24</v>
      </c>
      <c r="O104" s="8">
        <v>0.42930000000000001</v>
      </c>
    </row>
    <row r="105" spans="1:15" x14ac:dyDescent="0.25">
      <c r="A105" s="12" t="s">
        <v>23</v>
      </c>
      <c r="B105" s="22">
        <v>80</v>
      </c>
      <c r="C105" s="3">
        <v>2014</v>
      </c>
      <c r="D105" s="4" t="s">
        <v>17</v>
      </c>
      <c r="E105" s="8">
        <v>77.599999999999994</v>
      </c>
      <c r="F105" s="9">
        <v>7.44</v>
      </c>
      <c r="G105" s="9">
        <v>10.37</v>
      </c>
      <c r="H105" s="8">
        <v>94.8</v>
      </c>
      <c r="I105" s="8">
        <v>0.9</v>
      </c>
      <c r="J105" s="32">
        <v>0.5</v>
      </c>
      <c r="K105" s="32">
        <v>2</v>
      </c>
      <c r="L105" s="8">
        <v>24</v>
      </c>
      <c r="M105" s="10">
        <v>1.4E-2</v>
      </c>
      <c r="N105" s="31" t="s">
        <v>24</v>
      </c>
      <c r="O105" s="8">
        <v>0.37134999999999996</v>
      </c>
    </row>
    <row r="106" spans="1:15" x14ac:dyDescent="0.25">
      <c r="A106" s="12" t="s">
        <v>23</v>
      </c>
      <c r="B106" s="2">
        <v>100</v>
      </c>
      <c r="C106" s="3">
        <v>2014</v>
      </c>
      <c r="D106" s="4" t="s">
        <v>17</v>
      </c>
      <c r="E106" s="8">
        <v>77.7</v>
      </c>
      <c r="F106" s="9">
        <v>7.38</v>
      </c>
      <c r="G106" s="9">
        <v>10.32</v>
      </c>
      <c r="H106" s="8">
        <v>93.5</v>
      </c>
      <c r="I106" s="8">
        <v>0.7</v>
      </c>
      <c r="J106" s="32">
        <v>0.5</v>
      </c>
      <c r="K106" s="32">
        <v>2</v>
      </c>
      <c r="L106" s="11">
        <v>24</v>
      </c>
      <c r="M106" s="10">
        <v>0.02</v>
      </c>
      <c r="N106" s="31" t="s">
        <v>24</v>
      </c>
      <c r="O106" s="8">
        <v>0.28920000000000001</v>
      </c>
    </row>
    <row r="107" spans="1:15" x14ac:dyDescent="0.25">
      <c r="A107" s="12" t="s">
        <v>23</v>
      </c>
      <c r="B107" s="2" t="s">
        <v>16</v>
      </c>
      <c r="C107" s="3">
        <v>2014</v>
      </c>
      <c r="D107" s="7" t="s">
        <v>18</v>
      </c>
      <c r="E107" s="8">
        <v>86.4</v>
      </c>
      <c r="F107" s="9">
        <v>7.85</v>
      </c>
      <c r="G107" s="9">
        <v>11.31</v>
      </c>
      <c r="H107" s="8">
        <v>102.2</v>
      </c>
      <c r="I107" s="8">
        <v>0</v>
      </c>
      <c r="J107" s="5">
        <v>0.6</v>
      </c>
      <c r="K107" s="32">
        <v>2</v>
      </c>
      <c r="L107" s="8">
        <v>8</v>
      </c>
      <c r="M107" s="10">
        <v>1.7999999999999999E-2</v>
      </c>
      <c r="N107" s="31" t="s">
        <v>24</v>
      </c>
      <c r="O107" s="8">
        <v>0.79239999999999999</v>
      </c>
    </row>
    <row r="108" spans="1:15" x14ac:dyDescent="0.25">
      <c r="A108" s="12" t="s">
        <v>23</v>
      </c>
      <c r="B108" s="22">
        <v>30</v>
      </c>
      <c r="C108" s="3">
        <v>2014</v>
      </c>
      <c r="D108" s="7" t="s">
        <v>18</v>
      </c>
      <c r="E108" s="8">
        <v>86.1</v>
      </c>
      <c r="F108" s="9">
        <v>7.66</v>
      </c>
      <c r="G108" s="9">
        <v>11.6</v>
      </c>
      <c r="H108" s="8">
        <v>102.8</v>
      </c>
      <c r="I108" s="8">
        <v>0</v>
      </c>
      <c r="J108" s="5">
        <v>0.6</v>
      </c>
      <c r="K108" s="32">
        <v>2</v>
      </c>
      <c r="L108" s="11">
        <v>8</v>
      </c>
      <c r="M108" s="10">
        <v>3.9E-2</v>
      </c>
      <c r="N108" s="31" t="s">
        <v>24</v>
      </c>
      <c r="O108" s="8">
        <v>1.1310499999999999</v>
      </c>
    </row>
    <row r="109" spans="1:15" x14ac:dyDescent="0.25">
      <c r="A109" s="12" t="s">
        <v>23</v>
      </c>
      <c r="B109" s="2">
        <v>100</v>
      </c>
      <c r="C109" s="3">
        <v>2014</v>
      </c>
      <c r="D109" s="7" t="s">
        <v>18</v>
      </c>
      <c r="E109" s="8">
        <v>86</v>
      </c>
      <c r="F109" s="9">
        <v>7.59</v>
      </c>
      <c r="G109" s="9">
        <v>10.76</v>
      </c>
      <c r="H109" s="8">
        <v>96.2</v>
      </c>
      <c r="I109" s="8">
        <v>0</v>
      </c>
      <c r="J109" s="5">
        <v>0.8</v>
      </c>
      <c r="K109" s="5">
        <v>2</v>
      </c>
      <c r="L109" s="11">
        <v>8</v>
      </c>
      <c r="M109" s="10">
        <v>1.2E-2</v>
      </c>
      <c r="N109" s="31" t="s">
        <v>24</v>
      </c>
      <c r="O109" s="8">
        <v>0.89334999999999998</v>
      </c>
    </row>
    <row r="110" spans="1:15" x14ac:dyDescent="0.25">
      <c r="A110" s="12" t="s">
        <v>23</v>
      </c>
      <c r="B110" s="15" t="s">
        <v>16</v>
      </c>
      <c r="C110" s="3">
        <v>2015</v>
      </c>
      <c r="D110" s="4" t="s">
        <v>17</v>
      </c>
      <c r="E110" s="8">
        <v>83.7</v>
      </c>
      <c r="F110" s="9">
        <v>7.47</v>
      </c>
      <c r="G110" s="9">
        <v>9.68</v>
      </c>
      <c r="H110" s="8">
        <v>100.1</v>
      </c>
      <c r="I110" s="13" t="s">
        <v>19</v>
      </c>
      <c r="J110" s="34">
        <v>1</v>
      </c>
      <c r="K110" s="8">
        <v>4.7783339292098654</v>
      </c>
      <c r="L110" s="8">
        <v>14</v>
      </c>
      <c r="M110" s="10">
        <v>1.7999999999999999E-2</v>
      </c>
      <c r="N110" s="31" t="s">
        <v>24</v>
      </c>
      <c r="O110" s="8">
        <v>0.48670000000000002</v>
      </c>
    </row>
    <row r="111" spans="1:15" x14ac:dyDescent="0.25">
      <c r="A111" s="12" t="s">
        <v>23</v>
      </c>
      <c r="B111" s="15">
        <v>15</v>
      </c>
      <c r="C111" s="3">
        <v>2015</v>
      </c>
      <c r="D111" s="4" t="s">
        <v>17</v>
      </c>
      <c r="E111" s="8">
        <v>83.6</v>
      </c>
      <c r="F111" s="9">
        <v>7.27</v>
      </c>
      <c r="G111" s="9">
        <v>9.6999999999999993</v>
      </c>
      <c r="H111" s="8">
        <v>99.9</v>
      </c>
      <c r="I111" s="13" t="s">
        <v>19</v>
      </c>
      <c r="J111" s="34">
        <v>1</v>
      </c>
      <c r="K111" s="8">
        <v>3.6574901680371803</v>
      </c>
      <c r="L111" s="8">
        <v>14</v>
      </c>
      <c r="M111" s="10">
        <v>4.2000000000000003E-2</v>
      </c>
      <c r="N111" s="31" t="s">
        <v>24</v>
      </c>
      <c r="O111" s="8">
        <v>1.8606499999999997</v>
      </c>
    </row>
    <row r="112" spans="1:15" x14ac:dyDescent="0.25">
      <c r="A112" s="12" t="s">
        <v>23</v>
      </c>
      <c r="B112" s="15">
        <v>30</v>
      </c>
      <c r="C112" s="3">
        <v>2015</v>
      </c>
      <c r="D112" s="4" t="s">
        <v>17</v>
      </c>
      <c r="E112" s="8">
        <v>83.4</v>
      </c>
      <c r="F112" s="9">
        <v>7.12</v>
      </c>
      <c r="G112" s="9">
        <v>9.73</v>
      </c>
      <c r="H112" s="8">
        <v>100</v>
      </c>
      <c r="I112" s="13" t="s">
        <v>19</v>
      </c>
      <c r="J112" s="34">
        <v>1</v>
      </c>
      <c r="K112" s="8">
        <v>4.5745441544511953</v>
      </c>
      <c r="L112" s="8">
        <v>14</v>
      </c>
      <c r="M112" s="10">
        <v>4.7E-2</v>
      </c>
      <c r="N112" s="31" t="s">
        <v>24</v>
      </c>
      <c r="O112" s="8">
        <v>1.6520500000000002</v>
      </c>
    </row>
    <row r="113" spans="1:15" x14ac:dyDescent="0.25">
      <c r="A113" s="12" t="s">
        <v>23</v>
      </c>
      <c r="B113" s="15">
        <v>50</v>
      </c>
      <c r="C113" s="3">
        <v>2015</v>
      </c>
      <c r="D113" s="4" t="s">
        <v>17</v>
      </c>
      <c r="E113" s="8">
        <v>82.4</v>
      </c>
      <c r="F113" s="9">
        <v>6.92</v>
      </c>
      <c r="G113" s="9">
        <v>10.24</v>
      </c>
      <c r="H113" s="8">
        <v>99.9</v>
      </c>
      <c r="I113" s="13" t="s">
        <v>19</v>
      </c>
      <c r="J113" s="34">
        <v>1</v>
      </c>
      <c r="K113" s="8">
        <v>5.8991776903825501</v>
      </c>
      <c r="L113" s="8">
        <v>14</v>
      </c>
      <c r="M113" s="10">
        <v>3.5999999999999997E-2</v>
      </c>
      <c r="N113" s="31" t="s">
        <v>24</v>
      </c>
      <c r="O113" s="8">
        <v>2.9466999999999999</v>
      </c>
    </row>
    <row r="114" spans="1:15" x14ac:dyDescent="0.25">
      <c r="A114" s="12" t="s">
        <v>23</v>
      </c>
      <c r="B114" s="15">
        <v>80</v>
      </c>
      <c r="C114" s="3">
        <v>2015</v>
      </c>
      <c r="D114" s="4" t="s">
        <v>17</v>
      </c>
      <c r="E114" s="8">
        <v>81.900000000000006</v>
      </c>
      <c r="F114" s="9">
        <v>6.7</v>
      </c>
      <c r="G114" s="9">
        <v>10.37</v>
      </c>
      <c r="H114" s="8">
        <v>94.4</v>
      </c>
      <c r="I114" s="13" t="s">
        <v>19</v>
      </c>
      <c r="J114" s="34">
        <v>1</v>
      </c>
      <c r="K114" s="8">
        <v>4.7783339292098654</v>
      </c>
      <c r="L114" s="8">
        <v>14</v>
      </c>
      <c r="M114" s="10">
        <v>2.8000000000000001E-2</v>
      </c>
      <c r="N114" s="31" t="s">
        <v>24</v>
      </c>
      <c r="O114" s="8">
        <v>2.7813500000000002</v>
      </c>
    </row>
    <row r="115" spans="1:15" x14ac:dyDescent="0.25">
      <c r="A115" s="12" t="s">
        <v>23</v>
      </c>
      <c r="B115" s="15">
        <v>100</v>
      </c>
      <c r="C115" s="3">
        <v>2015</v>
      </c>
      <c r="D115" s="4" t="s">
        <v>17</v>
      </c>
      <c r="E115" s="8">
        <v>82</v>
      </c>
      <c r="F115" s="9">
        <v>6.56</v>
      </c>
      <c r="G115" s="9">
        <v>10.199999999999999</v>
      </c>
      <c r="H115" s="8">
        <v>92.1</v>
      </c>
      <c r="I115" s="13" t="s">
        <v>19</v>
      </c>
      <c r="J115" s="34">
        <v>1</v>
      </c>
      <c r="K115" s="8">
        <v>4.8802288165892005</v>
      </c>
      <c r="L115" s="8">
        <v>14</v>
      </c>
      <c r="M115" s="10">
        <v>3.2000000000000001E-2</v>
      </c>
      <c r="N115" s="31" t="s">
        <v>24</v>
      </c>
      <c r="O115" s="8">
        <v>1.6577500000000001</v>
      </c>
    </row>
    <row r="116" spans="1:15" x14ac:dyDescent="0.25">
      <c r="A116" s="12" t="s">
        <v>23</v>
      </c>
      <c r="B116" s="2" t="s">
        <v>16</v>
      </c>
      <c r="C116" s="3">
        <v>2015</v>
      </c>
      <c r="D116" s="7" t="s">
        <v>18</v>
      </c>
      <c r="E116" s="13" t="s">
        <v>19</v>
      </c>
      <c r="F116" s="13" t="s">
        <v>19</v>
      </c>
      <c r="G116" s="13" t="s">
        <v>19</v>
      </c>
      <c r="H116" s="13" t="s">
        <v>19</v>
      </c>
      <c r="I116" s="13" t="s">
        <v>19</v>
      </c>
      <c r="J116" s="13" t="s">
        <v>19</v>
      </c>
      <c r="K116" s="13" t="s">
        <v>19</v>
      </c>
      <c r="L116" s="13" t="s">
        <v>19</v>
      </c>
      <c r="M116" s="13" t="s">
        <v>19</v>
      </c>
      <c r="N116" s="13" t="s">
        <v>19</v>
      </c>
      <c r="O116" s="13" t="s">
        <v>19</v>
      </c>
    </row>
    <row r="117" spans="1:15" x14ac:dyDescent="0.25">
      <c r="A117" s="12" t="s">
        <v>23</v>
      </c>
      <c r="B117" s="22">
        <v>30</v>
      </c>
      <c r="C117" s="3">
        <v>2015</v>
      </c>
      <c r="D117" s="7" t="s">
        <v>18</v>
      </c>
      <c r="E117" s="13" t="s">
        <v>19</v>
      </c>
      <c r="F117" s="13" t="s">
        <v>19</v>
      </c>
      <c r="G117" s="13" t="s">
        <v>19</v>
      </c>
      <c r="H117" s="13" t="s">
        <v>19</v>
      </c>
      <c r="I117" s="13" t="s">
        <v>19</v>
      </c>
      <c r="J117" s="13" t="s">
        <v>19</v>
      </c>
      <c r="K117" s="13" t="s">
        <v>19</v>
      </c>
      <c r="L117" s="13" t="s">
        <v>19</v>
      </c>
      <c r="M117" s="13" t="s">
        <v>19</v>
      </c>
      <c r="N117" s="13" t="s">
        <v>19</v>
      </c>
      <c r="O117" s="13" t="s">
        <v>19</v>
      </c>
    </row>
    <row r="118" spans="1:15" x14ac:dyDescent="0.25">
      <c r="A118" s="12" t="s">
        <v>23</v>
      </c>
      <c r="B118" s="2">
        <v>100</v>
      </c>
      <c r="C118" s="3">
        <v>2015</v>
      </c>
      <c r="D118" s="7" t="s">
        <v>18</v>
      </c>
      <c r="E118" s="13" t="s">
        <v>19</v>
      </c>
      <c r="F118" s="13" t="s">
        <v>19</v>
      </c>
      <c r="G118" s="13" t="s">
        <v>19</v>
      </c>
      <c r="H118" s="13" t="s">
        <v>19</v>
      </c>
      <c r="I118" s="13" t="s">
        <v>19</v>
      </c>
      <c r="J118" s="13" t="s">
        <v>19</v>
      </c>
      <c r="K118" s="13" t="s">
        <v>19</v>
      </c>
      <c r="L118" s="13" t="s">
        <v>19</v>
      </c>
      <c r="M118" s="13" t="s">
        <v>19</v>
      </c>
      <c r="N118" s="13" t="s">
        <v>19</v>
      </c>
      <c r="O118" s="13" t="s">
        <v>19</v>
      </c>
    </row>
    <row r="119" spans="1:15" x14ac:dyDescent="0.25">
      <c r="A119" s="12" t="s">
        <v>23</v>
      </c>
      <c r="B119" s="8" t="s">
        <v>16</v>
      </c>
      <c r="C119" s="3">
        <v>2016</v>
      </c>
      <c r="D119" s="4" t="s">
        <v>17</v>
      </c>
      <c r="E119" s="8">
        <v>89.7</v>
      </c>
      <c r="F119" s="9">
        <v>7.78</v>
      </c>
      <c r="G119" s="9">
        <v>9.67</v>
      </c>
      <c r="H119" s="8">
        <v>101.3</v>
      </c>
      <c r="I119" s="13" t="s">
        <v>19</v>
      </c>
      <c r="J119" s="35">
        <v>1</v>
      </c>
      <c r="K119" s="37">
        <v>2</v>
      </c>
      <c r="L119" s="11">
        <v>17.5</v>
      </c>
      <c r="M119" s="10">
        <v>2.1000000000000001E-2</v>
      </c>
      <c r="N119" s="10">
        <v>6.6312849162011205E-3</v>
      </c>
      <c r="O119" s="8">
        <v>0.49575000000000002</v>
      </c>
    </row>
    <row r="120" spans="1:15" x14ac:dyDescent="0.25">
      <c r="A120" s="12" t="s">
        <v>23</v>
      </c>
      <c r="B120" s="15">
        <v>15</v>
      </c>
      <c r="C120" s="3">
        <v>2016</v>
      </c>
      <c r="D120" s="4" t="s">
        <v>17</v>
      </c>
      <c r="E120" s="8">
        <v>89.4</v>
      </c>
      <c r="F120" s="9">
        <v>7.78</v>
      </c>
      <c r="G120" s="9">
        <v>9.7100000000000009</v>
      </c>
      <c r="H120" s="8">
        <v>101.6</v>
      </c>
      <c r="I120" s="13" t="s">
        <v>19</v>
      </c>
      <c r="J120" s="35">
        <v>1</v>
      </c>
      <c r="K120" s="37">
        <v>2</v>
      </c>
      <c r="L120" s="11">
        <v>17.5</v>
      </c>
      <c r="M120" s="10">
        <v>1.6E-2</v>
      </c>
      <c r="N120" s="10">
        <v>7.0921787709497244E-3</v>
      </c>
      <c r="O120" s="8">
        <v>0.46845000000000003</v>
      </c>
    </row>
    <row r="121" spans="1:15" x14ac:dyDescent="0.25">
      <c r="A121" s="12" t="s">
        <v>23</v>
      </c>
      <c r="B121" s="15">
        <v>30</v>
      </c>
      <c r="C121" s="3">
        <v>2016</v>
      </c>
      <c r="D121" s="4" t="s">
        <v>17</v>
      </c>
      <c r="E121" s="8">
        <v>89.6</v>
      </c>
      <c r="F121" s="9">
        <v>7.77</v>
      </c>
      <c r="G121" s="9">
        <v>9.68</v>
      </c>
      <c r="H121" s="8">
        <v>101.3</v>
      </c>
      <c r="I121" s="13" t="s">
        <v>19</v>
      </c>
      <c r="J121" s="35">
        <v>1</v>
      </c>
      <c r="K121" s="37">
        <v>2</v>
      </c>
      <c r="L121" s="11">
        <v>17.5</v>
      </c>
      <c r="M121" s="10">
        <v>2.4E-2</v>
      </c>
      <c r="N121" s="10">
        <v>1.9997206703910617E-2</v>
      </c>
      <c r="O121" s="8">
        <v>0.64124999999999999</v>
      </c>
    </row>
    <row r="122" spans="1:15" x14ac:dyDescent="0.25">
      <c r="A122" s="12" t="s">
        <v>23</v>
      </c>
      <c r="B122" s="15">
        <v>50</v>
      </c>
      <c r="C122" s="3">
        <v>2016</v>
      </c>
      <c r="D122" s="4" t="s">
        <v>17</v>
      </c>
      <c r="E122" s="8">
        <v>88.4</v>
      </c>
      <c r="F122" s="9">
        <v>7.78</v>
      </c>
      <c r="G122" s="9">
        <v>10.17</v>
      </c>
      <c r="H122" s="8">
        <v>102.2</v>
      </c>
      <c r="I122" s="13" t="s">
        <v>19</v>
      </c>
      <c r="J122" s="35">
        <v>1</v>
      </c>
      <c r="K122" s="37">
        <v>2</v>
      </c>
      <c r="L122" s="11">
        <v>17.5</v>
      </c>
      <c r="M122" s="10">
        <v>1.9E-2</v>
      </c>
      <c r="N122" s="10">
        <v>7.5530726256983266E-3</v>
      </c>
      <c r="O122" s="8">
        <v>0.76770000000000005</v>
      </c>
    </row>
    <row r="123" spans="1:15" x14ac:dyDescent="0.25">
      <c r="A123" s="12" t="s">
        <v>23</v>
      </c>
      <c r="B123" s="15">
        <v>80</v>
      </c>
      <c r="C123" s="3">
        <v>2016</v>
      </c>
      <c r="D123" s="4" t="s">
        <v>17</v>
      </c>
      <c r="E123" s="8">
        <v>87.8</v>
      </c>
      <c r="F123" s="9">
        <v>7.7</v>
      </c>
      <c r="G123" s="9">
        <v>10.36</v>
      </c>
      <c r="H123" s="8">
        <v>96.3</v>
      </c>
      <c r="I123" s="13" t="s">
        <v>19</v>
      </c>
      <c r="J123" s="35">
        <v>1</v>
      </c>
      <c r="K123" s="37">
        <v>2</v>
      </c>
      <c r="L123" s="11">
        <v>17.5</v>
      </c>
      <c r="M123" s="10">
        <v>2.1000000000000001E-2</v>
      </c>
      <c r="N123" s="10">
        <v>7.5530726256983266E-3</v>
      </c>
      <c r="O123" s="8">
        <v>0.64615</v>
      </c>
    </row>
    <row r="124" spans="1:15" x14ac:dyDescent="0.25">
      <c r="A124" s="12" t="s">
        <v>23</v>
      </c>
      <c r="B124" s="15">
        <v>100</v>
      </c>
      <c r="C124" s="3">
        <v>2016</v>
      </c>
      <c r="D124" s="4" t="s">
        <v>17</v>
      </c>
      <c r="E124" s="8">
        <v>87.6</v>
      </c>
      <c r="F124" s="9">
        <v>7.63</v>
      </c>
      <c r="G124" s="9">
        <v>10.210000000000001</v>
      </c>
      <c r="H124" s="8">
        <v>93.4</v>
      </c>
      <c r="I124" s="13" t="s">
        <v>19</v>
      </c>
      <c r="J124" s="35">
        <v>1</v>
      </c>
      <c r="K124" s="37">
        <v>2</v>
      </c>
      <c r="L124" s="11">
        <v>17.5</v>
      </c>
      <c r="M124" s="10">
        <v>2.5000000000000001E-2</v>
      </c>
      <c r="N124" s="10">
        <v>1.4005586592178773E-2</v>
      </c>
      <c r="O124" s="8">
        <v>0.79474999999999996</v>
      </c>
    </row>
    <row r="125" spans="1:15" x14ac:dyDescent="0.25">
      <c r="A125" s="12" t="s">
        <v>23</v>
      </c>
      <c r="B125" s="15" t="s">
        <v>16</v>
      </c>
      <c r="C125" s="3">
        <v>2016</v>
      </c>
      <c r="D125" s="7" t="s">
        <v>18</v>
      </c>
      <c r="E125" s="8">
        <v>78.900000000000006</v>
      </c>
      <c r="F125" s="9">
        <v>7.89</v>
      </c>
      <c r="G125" s="9">
        <v>10.29</v>
      </c>
      <c r="H125" s="8">
        <v>100.5</v>
      </c>
      <c r="I125" s="13" t="s">
        <v>19</v>
      </c>
      <c r="J125" s="35">
        <v>1</v>
      </c>
      <c r="K125" s="37">
        <v>2</v>
      </c>
      <c r="L125" s="11">
        <v>16.399999999999999</v>
      </c>
      <c r="M125" s="13" t="s">
        <v>19</v>
      </c>
      <c r="N125" s="10">
        <v>1.6641975308641969E-2</v>
      </c>
      <c r="O125" s="8">
        <v>0.86890000000000012</v>
      </c>
    </row>
    <row r="126" spans="1:15" x14ac:dyDescent="0.25">
      <c r="A126" s="12" t="s">
        <v>23</v>
      </c>
      <c r="B126" s="15">
        <v>30</v>
      </c>
      <c r="C126" s="3">
        <v>2016</v>
      </c>
      <c r="D126" s="7" t="s">
        <v>18</v>
      </c>
      <c r="E126" s="8">
        <v>78.8</v>
      </c>
      <c r="F126" s="9">
        <v>7.86</v>
      </c>
      <c r="G126" s="9">
        <v>10.3</v>
      </c>
      <c r="H126" s="8">
        <v>100.3</v>
      </c>
      <c r="I126" s="13" t="s">
        <v>19</v>
      </c>
      <c r="J126" s="35">
        <v>1</v>
      </c>
      <c r="K126" s="37">
        <v>2</v>
      </c>
      <c r="L126" s="11">
        <v>16.399999999999999</v>
      </c>
      <c r="M126" s="13" t="s">
        <v>19</v>
      </c>
      <c r="N126" s="10">
        <v>2.5242798353909461E-2</v>
      </c>
      <c r="O126" s="8">
        <v>0.85010000000000008</v>
      </c>
    </row>
    <row r="127" spans="1:15" x14ac:dyDescent="0.25">
      <c r="A127" s="12" t="s">
        <v>23</v>
      </c>
      <c r="B127" s="15">
        <v>100</v>
      </c>
      <c r="C127" s="3">
        <v>2016</v>
      </c>
      <c r="D127" s="7" t="s">
        <v>18</v>
      </c>
      <c r="E127" s="8">
        <v>78.3</v>
      </c>
      <c r="F127" s="9">
        <v>7.97</v>
      </c>
      <c r="G127" s="9">
        <v>10.19</v>
      </c>
      <c r="H127" s="8">
        <v>99.3</v>
      </c>
      <c r="I127" s="13" t="s">
        <v>19</v>
      </c>
      <c r="J127" s="35">
        <v>1</v>
      </c>
      <c r="K127" s="37">
        <v>2</v>
      </c>
      <c r="L127" s="11">
        <v>16.399999999999999</v>
      </c>
      <c r="M127" s="13" t="s">
        <v>19</v>
      </c>
      <c r="N127" s="10">
        <v>1.9358024691358024E-2</v>
      </c>
      <c r="O127" s="8">
        <v>0.82125000000000004</v>
      </c>
    </row>
    <row r="128" spans="1:15" x14ac:dyDescent="0.25">
      <c r="A128" s="12" t="s">
        <v>23</v>
      </c>
      <c r="B128" s="8" t="s">
        <v>16</v>
      </c>
      <c r="C128" s="3">
        <v>2017</v>
      </c>
      <c r="D128" s="4" t="s">
        <v>17</v>
      </c>
      <c r="E128" s="16">
        <v>88.9</v>
      </c>
      <c r="F128" s="17">
        <v>7.78</v>
      </c>
      <c r="G128" s="17">
        <v>9.68</v>
      </c>
      <c r="H128" s="16">
        <v>101.8</v>
      </c>
      <c r="I128" s="13" t="s">
        <v>19</v>
      </c>
      <c r="J128" s="36">
        <v>1</v>
      </c>
      <c r="K128" s="36">
        <v>3</v>
      </c>
      <c r="L128" s="21">
        <v>17.5</v>
      </c>
      <c r="M128" s="18">
        <v>0.66200000000000003</v>
      </c>
      <c r="N128" s="19">
        <v>7.0000000000000001E-3</v>
      </c>
      <c r="O128" s="19">
        <v>1.4</v>
      </c>
    </row>
    <row r="129" spans="1:15" x14ac:dyDescent="0.25">
      <c r="A129" s="12" t="s">
        <v>23</v>
      </c>
      <c r="B129" s="15">
        <v>15</v>
      </c>
      <c r="C129" s="3">
        <v>2017</v>
      </c>
      <c r="D129" s="4" t="s">
        <v>17</v>
      </c>
      <c r="E129" s="16">
        <v>88.4</v>
      </c>
      <c r="F129" s="17">
        <v>7.79</v>
      </c>
      <c r="G129" s="17">
        <v>9.69</v>
      </c>
      <c r="H129" s="16">
        <v>102</v>
      </c>
      <c r="I129" s="13" t="s">
        <v>19</v>
      </c>
      <c r="J129" s="36">
        <v>1</v>
      </c>
      <c r="K129" s="36">
        <v>3</v>
      </c>
      <c r="L129" s="21">
        <v>17.5</v>
      </c>
      <c r="M129" s="18">
        <v>0.65200000000000002</v>
      </c>
      <c r="N129" s="19">
        <v>5.0000000000000001E-3</v>
      </c>
      <c r="O129" s="19">
        <v>2.2000000000000002</v>
      </c>
    </row>
    <row r="130" spans="1:15" x14ac:dyDescent="0.25">
      <c r="A130" s="12" t="s">
        <v>23</v>
      </c>
      <c r="B130" s="15">
        <v>30</v>
      </c>
      <c r="C130" s="3">
        <v>2017</v>
      </c>
      <c r="D130" s="4" t="s">
        <v>17</v>
      </c>
      <c r="E130" s="16">
        <v>88.6</v>
      </c>
      <c r="F130" s="17">
        <v>7.67</v>
      </c>
      <c r="G130" s="17">
        <v>9.75</v>
      </c>
      <c r="H130" s="16">
        <v>101.1</v>
      </c>
      <c r="I130" s="13" t="s">
        <v>19</v>
      </c>
      <c r="J130" s="36">
        <v>1</v>
      </c>
      <c r="K130" s="36">
        <v>3</v>
      </c>
      <c r="L130" s="21">
        <v>17.5</v>
      </c>
      <c r="M130" s="18">
        <v>1.6E-2</v>
      </c>
      <c r="N130" s="19">
        <v>5.0000000000000001E-3</v>
      </c>
      <c r="O130" s="19">
        <v>0.9</v>
      </c>
    </row>
    <row r="131" spans="1:15" x14ac:dyDescent="0.25">
      <c r="A131" s="12" t="s">
        <v>23</v>
      </c>
      <c r="B131" s="15">
        <v>50</v>
      </c>
      <c r="C131" s="3">
        <v>2017</v>
      </c>
      <c r="D131" s="4" t="s">
        <v>17</v>
      </c>
      <c r="E131" s="16">
        <v>88</v>
      </c>
      <c r="F131" s="17">
        <v>7.35</v>
      </c>
      <c r="G131" s="17">
        <v>10.49</v>
      </c>
      <c r="H131" s="16">
        <v>98.1</v>
      </c>
      <c r="I131" s="13" t="s">
        <v>19</v>
      </c>
      <c r="J131" s="36">
        <v>1</v>
      </c>
      <c r="K131" s="36">
        <v>3</v>
      </c>
      <c r="L131" s="21">
        <v>17.5</v>
      </c>
      <c r="M131" s="18">
        <v>0.71</v>
      </c>
      <c r="N131" s="19">
        <v>8.0000000000000002E-3</v>
      </c>
      <c r="O131" s="19">
        <v>1</v>
      </c>
    </row>
    <row r="132" spans="1:15" x14ac:dyDescent="0.25">
      <c r="A132" s="12" t="s">
        <v>23</v>
      </c>
      <c r="B132" s="15">
        <v>80</v>
      </c>
      <c r="C132" s="3">
        <v>2017</v>
      </c>
      <c r="D132" s="4" t="s">
        <v>17</v>
      </c>
      <c r="E132" s="16">
        <v>88.1</v>
      </c>
      <c r="F132" s="17">
        <v>7.09</v>
      </c>
      <c r="G132" s="17">
        <v>10.31</v>
      </c>
      <c r="H132" s="16">
        <v>94.7</v>
      </c>
      <c r="I132" s="13" t="s">
        <v>19</v>
      </c>
      <c r="J132" s="36">
        <v>1</v>
      </c>
      <c r="K132" s="36">
        <v>3</v>
      </c>
      <c r="L132" s="21">
        <v>17.5</v>
      </c>
      <c r="M132" s="18">
        <v>0.04</v>
      </c>
      <c r="N132" s="19">
        <v>8.0000000000000002E-3</v>
      </c>
      <c r="O132" s="19">
        <v>0.7</v>
      </c>
    </row>
    <row r="133" spans="1:15" x14ac:dyDescent="0.25">
      <c r="A133" s="12" t="s">
        <v>23</v>
      </c>
      <c r="B133" s="15">
        <v>100</v>
      </c>
      <c r="C133" s="3">
        <v>2017</v>
      </c>
      <c r="D133" s="4" t="s">
        <v>17</v>
      </c>
      <c r="E133" s="16">
        <v>88.1</v>
      </c>
      <c r="F133" s="17">
        <v>6.98</v>
      </c>
      <c r="G133" s="17">
        <v>10.199999999999999</v>
      </c>
      <c r="H133" s="16">
        <v>93.2</v>
      </c>
      <c r="I133" s="13" t="s">
        <v>19</v>
      </c>
      <c r="J133" s="36">
        <v>1</v>
      </c>
      <c r="K133" s="36">
        <v>3</v>
      </c>
      <c r="L133" s="21">
        <v>17.5</v>
      </c>
      <c r="M133" s="18">
        <v>0.70799999999999996</v>
      </c>
      <c r="N133" s="19">
        <v>8.0000000000000002E-3</v>
      </c>
      <c r="O133" s="19">
        <v>0.8</v>
      </c>
    </row>
    <row r="134" spans="1:15" x14ac:dyDescent="0.25">
      <c r="A134" s="12" t="s">
        <v>23</v>
      </c>
      <c r="B134" s="15" t="s">
        <v>16</v>
      </c>
      <c r="C134" s="3">
        <v>2017</v>
      </c>
      <c r="D134" s="7" t="s">
        <v>18</v>
      </c>
      <c r="E134" s="16">
        <v>89.9</v>
      </c>
      <c r="F134" s="17">
        <v>8.1</v>
      </c>
      <c r="G134" s="17">
        <v>11.42</v>
      </c>
      <c r="H134" s="16">
        <v>102.2</v>
      </c>
      <c r="I134" s="13" t="s">
        <v>19</v>
      </c>
      <c r="J134" s="36">
        <v>1</v>
      </c>
      <c r="K134" s="36">
        <v>3</v>
      </c>
      <c r="L134" s="16">
        <v>9.5</v>
      </c>
      <c r="M134" s="18">
        <v>5.2999999999999999E-2</v>
      </c>
      <c r="N134" s="19">
        <v>8.0000000000000002E-3</v>
      </c>
      <c r="O134" s="19">
        <v>1.4</v>
      </c>
    </row>
    <row r="135" spans="1:15" x14ac:dyDescent="0.25">
      <c r="A135" s="12" t="s">
        <v>23</v>
      </c>
      <c r="B135" s="15">
        <v>30</v>
      </c>
      <c r="C135" s="3">
        <v>2017</v>
      </c>
      <c r="D135" s="7" t="s">
        <v>18</v>
      </c>
      <c r="E135" s="16">
        <v>89.2</v>
      </c>
      <c r="F135" s="17">
        <v>7.8</v>
      </c>
      <c r="G135" s="17">
        <v>10.84</v>
      </c>
      <c r="H135" s="16">
        <v>98.2</v>
      </c>
      <c r="I135" s="13" t="s">
        <v>19</v>
      </c>
      <c r="J135" s="36">
        <v>1</v>
      </c>
      <c r="K135" s="36">
        <v>3</v>
      </c>
      <c r="L135" s="16">
        <v>9.5</v>
      </c>
      <c r="M135" s="18">
        <v>6.6000000000000003E-2</v>
      </c>
      <c r="N135" s="19">
        <v>8.9999999999999993E-3</v>
      </c>
      <c r="O135" s="19">
        <v>1.7</v>
      </c>
    </row>
    <row r="136" spans="1:15" x14ac:dyDescent="0.25">
      <c r="A136" s="12" t="s">
        <v>23</v>
      </c>
      <c r="B136" s="15">
        <v>100</v>
      </c>
      <c r="C136" s="3">
        <v>2017</v>
      </c>
      <c r="D136" s="7" t="s">
        <v>18</v>
      </c>
      <c r="E136" s="16">
        <v>89.3</v>
      </c>
      <c r="F136" s="17">
        <v>7.8</v>
      </c>
      <c r="G136" s="17">
        <v>10.85</v>
      </c>
      <c r="H136" s="16">
        <v>98.2</v>
      </c>
      <c r="I136" s="13" t="s">
        <v>19</v>
      </c>
      <c r="J136" s="36">
        <v>1</v>
      </c>
      <c r="K136" s="36">
        <v>3</v>
      </c>
      <c r="L136" s="16">
        <v>9.5</v>
      </c>
      <c r="M136" s="18">
        <v>2.1000000000000001E-2</v>
      </c>
      <c r="N136" s="19">
        <v>8.9999999999999993E-3</v>
      </c>
      <c r="O136" s="19">
        <v>1.5</v>
      </c>
    </row>
    <row r="137" spans="1:15" x14ac:dyDescent="0.25">
      <c r="A137" s="22" t="s">
        <v>22</v>
      </c>
      <c r="B137" s="2" t="s">
        <v>16</v>
      </c>
      <c r="C137" s="3">
        <v>2013</v>
      </c>
      <c r="D137" s="4" t="s">
        <v>17</v>
      </c>
      <c r="E137" s="5">
        <v>87.2</v>
      </c>
      <c r="F137" s="5">
        <v>7.26</v>
      </c>
      <c r="G137" s="5">
        <v>9.6</v>
      </c>
      <c r="H137" s="16">
        <v>100.7</v>
      </c>
      <c r="I137" s="6">
        <v>2.4</v>
      </c>
      <c r="J137" s="5">
        <v>4.3</v>
      </c>
      <c r="K137" s="32">
        <v>6</v>
      </c>
      <c r="L137" s="5">
        <v>15.5</v>
      </c>
      <c r="M137" s="13" t="s">
        <v>19</v>
      </c>
      <c r="N137" s="13" t="s">
        <v>19</v>
      </c>
      <c r="O137" s="13" t="s">
        <v>19</v>
      </c>
    </row>
    <row r="138" spans="1:15" x14ac:dyDescent="0.25">
      <c r="A138" s="22" t="s">
        <v>22</v>
      </c>
      <c r="B138" s="2">
        <v>15</v>
      </c>
      <c r="C138" s="3">
        <v>2013</v>
      </c>
      <c r="D138" s="4" t="s">
        <v>17</v>
      </c>
      <c r="E138" s="5">
        <v>89.3</v>
      </c>
      <c r="F138" s="5">
        <v>7.39</v>
      </c>
      <c r="G138" s="5">
        <v>9.59</v>
      </c>
      <c r="H138" s="16">
        <v>100.6</v>
      </c>
      <c r="I138" s="6">
        <v>0</v>
      </c>
      <c r="J138" s="5">
        <v>2.1</v>
      </c>
      <c r="K138" s="32">
        <v>6</v>
      </c>
      <c r="L138" s="5">
        <v>15.5</v>
      </c>
      <c r="M138" s="13" t="s">
        <v>19</v>
      </c>
      <c r="N138" s="13" t="s">
        <v>19</v>
      </c>
      <c r="O138" s="13" t="s">
        <v>19</v>
      </c>
    </row>
    <row r="139" spans="1:15" x14ac:dyDescent="0.25">
      <c r="A139" s="22" t="s">
        <v>22</v>
      </c>
      <c r="B139" s="22">
        <v>30</v>
      </c>
      <c r="C139" s="3">
        <v>2013</v>
      </c>
      <c r="D139" s="4" t="s">
        <v>17</v>
      </c>
      <c r="E139" s="5">
        <v>89.2</v>
      </c>
      <c r="F139" s="5">
        <v>7.48</v>
      </c>
      <c r="G139" s="5">
        <v>9.69</v>
      </c>
      <c r="H139" s="16">
        <v>101.4</v>
      </c>
      <c r="I139" s="6">
        <v>0</v>
      </c>
      <c r="J139" s="5">
        <v>2.1</v>
      </c>
      <c r="K139" s="32">
        <v>6</v>
      </c>
      <c r="L139" s="5">
        <v>15.5</v>
      </c>
      <c r="M139" s="13" t="s">
        <v>19</v>
      </c>
      <c r="N139" s="13" t="s">
        <v>19</v>
      </c>
      <c r="O139" s="13" t="s">
        <v>19</v>
      </c>
    </row>
    <row r="140" spans="1:15" x14ac:dyDescent="0.25">
      <c r="A140" s="22" t="s">
        <v>22</v>
      </c>
      <c r="B140" s="22">
        <v>50</v>
      </c>
      <c r="C140" s="3">
        <v>2013</v>
      </c>
      <c r="D140" s="4" t="s">
        <v>17</v>
      </c>
      <c r="E140" s="5">
        <v>89.3</v>
      </c>
      <c r="F140" s="5">
        <v>7.51</v>
      </c>
      <c r="G140" s="5">
        <v>10.47</v>
      </c>
      <c r="H140" s="16">
        <v>101.7</v>
      </c>
      <c r="I140" s="6">
        <v>0</v>
      </c>
      <c r="J140" s="5">
        <v>2.1</v>
      </c>
      <c r="K140" s="32">
        <v>6</v>
      </c>
      <c r="L140" s="5">
        <v>15.5</v>
      </c>
      <c r="M140" s="13" t="s">
        <v>19</v>
      </c>
      <c r="N140" s="13" t="s">
        <v>19</v>
      </c>
      <c r="O140" s="13" t="s">
        <v>19</v>
      </c>
    </row>
    <row r="141" spans="1:15" x14ac:dyDescent="0.25">
      <c r="A141" s="22" t="s">
        <v>22</v>
      </c>
      <c r="B141" s="22">
        <v>80</v>
      </c>
      <c r="C141" s="3">
        <v>2013</v>
      </c>
      <c r="D141" s="4" t="s">
        <v>17</v>
      </c>
      <c r="E141" s="5">
        <v>88.6</v>
      </c>
      <c r="F141" s="5">
        <v>7.23</v>
      </c>
      <c r="G141" s="5">
        <v>10.48</v>
      </c>
      <c r="H141" s="16">
        <v>94.9</v>
      </c>
      <c r="I141" s="6">
        <v>0</v>
      </c>
      <c r="J141" s="5">
        <v>2.1</v>
      </c>
      <c r="K141" s="32">
        <v>6</v>
      </c>
      <c r="L141" s="5">
        <v>15.5</v>
      </c>
      <c r="M141" s="13" t="s">
        <v>19</v>
      </c>
      <c r="N141" s="13" t="s">
        <v>19</v>
      </c>
      <c r="O141" s="13" t="s">
        <v>19</v>
      </c>
    </row>
    <row r="142" spans="1:15" x14ac:dyDescent="0.25">
      <c r="A142" s="22" t="s">
        <v>22</v>
      </c>
      <c r="B142" s="2">
        <v>100</v>
      </c>
      <c r="C142" s="3">
        <v>2013</v>
      </c>
      <c r="D142" s="4" t="s">
        <v>17</v>
      </c>
      <c r="E142" s="5">
        <v>88.3</v>
      </c>
      <c r="F142" s="5">
        <v>7.2</v>
      </c>
      <c r="G142" s="5">
        <v>10.39</v>
      </c>
      <c r="H142" s="16">
        <v>93.7</v>
      </c>
      <c r="I142" s="6">
        <v>0</v>
      </c>
      <c r="J142" s="5">
        <v>4.3</v>
      </c>
      <c r="K142" s="32">
        <v>6</v>
      </c>
      <c r="L142" s="5">
        <v>15.5</v>
      </c>
      <c r="M142" s="13" t="s">
        <v>19</v>
      </c>
      <c r="N142" s="13" t="s">
        <v>19</v>
      </c>
      <c r="O142" s="13" t="s">
        <v>19</v>
      </c>
    </row>
    <row r="143" spans="1:15" x14ac:dyDescent="0.25">
      <c r="A143" s="22" t="s">
        <v>22</v>
      </c>
      <c r="B143" s="15" t="s">
        <v>16</v>
      </c>
      <c r="C143" s="3">
        <v>2013</v>
      </c>
      <c r="D143" s="7" t="s">
        <v>18</v>
      </c>
      <c r="E143" s="5">
        <v>83.2</v>
      </c>
      <c r="F143" s="5">
        <v>8.26</v>
      </c>
      <c r="G143" s="5">
        <v>11.28</v>
      </c>
      <c r="H143" s="16">
        <v>101.4</v>
      </c>
      <c r="I143" s="6">
        <v>0</v>
      </c>
      <c r="J143" s="32">
        <v>0.5</v>
      </c>
      <c r="K143" s="32">
        <v>2</v>
      </c>
      <c r="L143" s="5">
        <v>9.5</v>
      </c>
      <c r="M143" s="13" t="s">
        <v>19</v>
      </c>
      <c r="N143" s="13" t="s">
        <v>19</v>
      </c>
      <c r="O143" s="13" t="s">
        <v>19</v>
      </c>
    </row>
    <row r="144" spans="1:15" x14ac:dyDescent="0.25">
      <c r="A144" s="22" t="s">
        <v>22</v>
      </c>
      <c r="B144" s="15">
        <v>30</v>
      </c>
      <c r="C144" s="3">
        <v>2013</v>
      </c>
      <c r="D144" s="7" t="s">
        <v>18</v>
      </c>
      <c r="E144" s="5">
        <v>83.1</v>
      </c>
      <c r="F144" s="5">
        <v>8.44</v>
      </c>
      <c r="G144" s="5">
        <v>11.18</v>
      </c>
      <c r="H144" s="16">
        <v>100.3</v>
      </c>
      <c r="I144" s="6">
        <v>0</v>
      </c>
      <c r="J144" s="32">
        <v>0.5</v>
      </c>
      <c r="K144" s="5">
        <v>6</v>
      </c>
      <c r="L144" s="5">
        <v>9.5</v>
      </c>
      <c r="M144" s="13" t="s">
        <v>19</v>
      </c>
      <c r="N144" s="13" t="s">
        <v>19</v>
      </c>
      <c r="O144" s="13" t="s">
        <v>19</v>
      </c>
    </row>
    <row r="145" spans="1:15" x14ac:dyDescent="0.25">
      <c r="A145" s="22" t="s">
        <v>22</v>
      </c>
      <c r="B145" s="15">
        <v>100</v>
      </c>
      <c r="C145" s="3">
        <v>2013</v>
      </c>
      <c r="D145" s="7" t="s">
        <v>18</v>
      </c>
      <c r="E145" s="5">
        <v>83</v>
      </c>
      <c r="F145" s="5">
        <v>8.33</v>
      </c>
      <c r="G145" s="5">
        <v>11.07</v>
      </c>
      <c r="H145" s="16">
        <v>99</v>
      </c>
      <c r="I145" s="6">
        <v>0</v>
      </c>
      <c r="J145" s="32">
        <v>0.5</v>
      </c>
      <c r="K145" s="5">
        <v>3</v>
      </c>
      <c r="L145" s="5">
        <v>9.5</v>
      </c>
      <c r="M145" s="13" t="s">
        <v>19</v>
      </c>
      <c r="N145" s="13" t="s">
        <v>19</v>
      </c>
      <c r="O145" s="13" t="s">
        <v>19</v>
      </c>
    </row>
    <row r="146" spans="1:15" x14ac:dyDescent="0.25">
      <c r="A146" s="22" t="s">
        <v>22</v>
      </c>
      <c r="B146" s="2" t="s">
        <v>16</v>
      </c>
      <c r="C146" s="3">
        <v>2014</v>
      </c>
      <c r="D146" s="4" t="s">
        <v>17</v>
      </c>
      <c r="E146" s="8">
        <v>79.400000000000006</v>
      </c>
      <c r="F146" s="9">
        <v>7.31</v>
      </c>
      <c r="G146" s="9">
        <v>9.76</v>
      </c>
      <c r="H146" s="8">
        <v>101.3</v>
      </c>
      <c r="I146" s="13" t="s">
        <v>19</v>
      </c>
      <c r="J146" s="32">
        <v>0.5</v>
      </c>
      <c r="K146" s="32">
        <v>2</v>
      </c>
      <c r="L146" s="11">
        <v>22</v>
      </c>
      <c r="M146" s="33">
        <v>0.01</v>
      </c>
      <c r="N146" s="31" t="s">
        <v>24</v>
      </c>
      <c r="O146" s="8">
        <v>0.50320000000000009</v>
      </c>
    </row>
    <row r="147" spans="1:15" x14ac:dyDescent="0.25">
      <c r="A147" s="22" t="s">
        <v>22</v>
      </c>
      <c r="B147" s="2">
        <v>15</v>
      </c>
      <c r="C147" s="3">
        <v>2014</v>
      </c>
      <c r="D147" s="4" t="s">
        <v>17</v>
      </c>
      <c r="E147" s="8">
        <v>79.2</v>
      </c>
      <c r="F147" s="9">
        <v>7.62</v>
      </c>
      <c r="G147" s="9">
        <v>10.36</v>
      </c>
      <c r="H147" s="8">
        <v>107.1</v>
      </c>
      <c r="I147" s="13" t="s">
        <v>19</v>
      </c>
      <c r="J147" s="32">
        <v>0.5</v>
      </c>
      <c r="K147" s="5">
        <v>3</v>
      </c>
      <c r="L147" s="8">
        <v>22</v>
      </c>
      <c r="M147" s="33">
        <v>0.01</v>
      </c>
      <c r="N147" s="31" t="s">
        <v>24</v>
      </c>
      <c r="O147" s="8">
        <v>0.82150000000000001</v>
      </c>
    </row>
    <row r="148" spans="1:15" x14ac:dyDescent="0.25">
      <c r="A148" s="22" t="s">
        <v>22</v>
      </c>
      <c r="B148" s="22">
        <v>30</v>
      </c>
      <c r="C148" s="3">
        <v>2014</v>
      </c>
      <c r="D148" s="4" t="s">
        <v>17</v>
      </c>
      <c r="E148" s="8">
        <v>79.099999999999994</v>
      </c>
      <c r="F148" s="9">
        <v>7.77</v>
      </c>
      <c r="G148" s="9">
        <v>9.6999999999999993</v>
      </c>
      <c r="H148" s="8">
        <v>100.4</v>
      </c>
      <c r="I148" s="13" t="s">
        <v>19</v>
      </c>
      <c r="J148" s="5">
        <v>0.5</v>
      </c>
      <c r="K148" s="5">
        <v>4</v>
      </c>
      <c r="L148" s="11">
        <v>22</v>
      </c>
      <c r="M148" s="33">
        <v>0.01</v>
      </c>
      <c r="N148" s="31" t="s">
        <v>24</v>
      </c>
      <c r="O148" s="8">
        <v>0.35255000000000003</v>
      </c>
    </row>
    <row r="149" spans="1:15" x14ac:dyDescent="0.25">
      <c r="A149" s="22" t="s">
        <v>22</v>
      </c>
      <c r="B149" s="22">
        <v>50</v>
      </c>
      <c r="C149" s="3">
        <v>2014</v>
      </c>
      <c r="D149" s="4" t="s">
        <v>17</v>
      </c>
      <c r="E149" s="8">
        <v>78.599999999999994</v>
      </c>
      <c r="F149" s="9">
        <v>7.76</v>
      </c>
      <c r="G149" s="9">
        <v>9.92</v>
      </c>
      <c r="H149" s="8">
        <v>99.7</v>
      </c>
      <c r="I149" s="13" t="s">
        <v>19</v>
      </c>
      <c r="J149" s="32">
        <v>0.5</v>
      </c>
      <c r="K149" s="5">
        <v>3</v>
      </c>
      <c r="L149" s="8">
        <v>22</v>
      </c>
      <c r="M149" s="33">
        <v>0.01</v>
      </c>
      <c r="N149" s="31" t="s">
        <v>24</v>
      </c>
      <c r="O149" s="8">
        <v>0.51095000000000002</v>
      </c>
    </row>
    <row r="150" spans="1:15" x14ac:dyDescent="0.25">
      <c r="A150" s="22" t="s">
        <v>22</v>
      </c>
      <c r="B150" s="22">
        <v>80</v>
      </c>
      <c r="C150" s="3">
        <v>2014</v>
      </c>
      <c r="D150" s="4" t="s">
        <v>17</v>
      </c>
      <c r="E150" s="8">
        <v>77.900000000000006</v>
      </c>
      <c r="F150" s="9">
        <v>7.59</v>
      </c>
      <c r="G150" s="9">
        <v>10.5</v>
      </c>
      <c r="H150" s="8">
        <v>96.8</v>
      </c>
      <c r="I150" s="13" t="s">
        <v>19</v>
      </c>
      <c r="J150" s="32">
        <v>0.5</v>
      </c>
      <c r="K150" s="32">
        <v>2</v>
      </c>
      <c r="L150" s="11">
        <v>22</v>
      </c>
      <c r="M150" s="33">
        <v>0.01</v>
      </c>
      <c r="N150" s="31" t="s">
        <v>24</v>
      </c>
      <c r="O150" s="8">
        <v>0.51660000000000006</v>
      </c>
    </row>
    <row r="151" spans="1:15" x14ac:dyDescent="0.25">
      <c r="A151" s="22" t="s">
        <v>22</v>
      </c>
      <c r="B151" s="2">
        <v>100</v>
      </c>
      <c r="C151" s="3">
        <v>2014</v>
      </c>
      <c r="D151" s="4" t="s">
        <v>17</v>
      </c>
      <c r="E151" s="8">
        <v>77.599999999999994</v>
      </c>
      <c r="F151" s="9">
        <v>7.5</v>
      </c>
      <c r="G151" s="9">
        <v>10.28</v>
      </c>
      <c r="H151" s="8">
        <v>93.5</v>
      </c>
      <c r="I151" s="13" t="s">
        <v>19</v>
      </c>
      <c r="J151" s="32">
        <v>0.5</v>
      </c>
      <c r="K151" s="5">
        <v>4</v>
      </c>
      <c r="L151" s="8">
        <v>22</v>
      </c>
      <c r="M151" s="33">
        <v>0.01</v>
      </c>
      <c r="N151" s="31" t="s">
        <v>24</v>
      </c>
      <c r="O151" s="8">
        <v>0.49290000000000006</v>
      </c>
    </row>
    <row r="152" spans="1:15" x14ac:dyDescent="0.25">
      <c r="A152" s="22" t="s">
        <v>22</v>
      </c>
      <c r="B152" s="2" t="s">
        <v>16</v>
      </c>
      <c r="C152" s="3">
        <v>2014</v>
      </c>
      <c r="D152" s="7" t="s">
        <v>18</v>
      </c>
      <c r="E152" s="8">
        <v>86.4</v>
      </c>
      <c r="F152" s="9">
        <v>7.38</v>
      </c>
      <c r="G152" s="13" t="s">
        <v>19</v>
      </c>
      <c r="H152" s="13" t="s">
        <v>19</v>
      </c>
      <c r="I152" s="8">
        <v>0</v>
      </c>
      <c r="J152" s="5">
        <v>0.8</v>
      </c>
      <c r="K152" s="5">
        <v>54</v>
      </c>
      <c r="L152" s="11">
        <v>18</v>
      </c>
      <c r="M152" s="33">
        <v>0.01</v>
      </c>
      <c r="N152" s="31" t="s">
        <v>24</v>
      </c>
      <c r="O152" s="8">
        <v>0.90365000000000006</v>
      </c>
    </row>
    <row r="153" spans="1:15" x14ac:dyDescent="0.25">
      <c r="A153" s="22" t="s">
        <v>22</v>
      </c>
      <c r="B153" s="22">
        <v>30</v>
      </c>
      <c r="C153" s="3">
        <v>2014</v>
      </c>
      <c r="D153" s="7" t="s">
        <v>18</v>
      </c>
      <c r="E153" s="8">
        <v>86.2</v>
      </c>
      <c r="F153" s="9">
        <v>7.52</v>
      </c>
      <c r="G153" s="13" t="s">
        <v>19</v>
      </c>
      <c r="H153" s="13" t="s">
        <v>19</v>
      </c>
      <c r="I153" s="8">
        <v>0</v>
      </c>
      <c r="J153" s="5">
        <v>0.9</v>
      </c>
      <c r="K153" s="32">
        <v>2</v>
      </c>
      <c r="L153" s="8">
        <v>18</v>
      </c>
      <c r="M153" s="10">
        <v>1.7000000000000001E-2</v>
      </c>
      <c r="N153" s="31" t="s">
        <v>24</v>
      </c>
      <c r="O153" s="8">
        <v>0.21760000000000002</v>
      </c>
    </row>
    <row r="154" spans="1:15" x14ac:dyDescent="0.25">
      <c r="A154" s="22" t="s">
        <v>22</v>
      </c>
      <c r="B154" s="2">
        <v>100</v>
      </c>
      <c r="C154" s="3">
        <v>2014</v>
      </c>
      <c r="D154" s="7" t="s">
        <v>18</v>
      </c>
      <c r="E154" s="8">
        <v>86</v>
      </c>
      <c r="F154" s="9">
        <v>7.57</v>
      </c>
      <c r="G154" s="13" t="s">
        <v>19</v>
      </c>
      <c r="H154" s="13" t="s">
        <v>19</v>
      </c>
      <c r="I154" s="8">
        <v>0</v>
      </c>
      <c r="J154" s="5">
        <v>0.8</v>
      </c>
      <c r="K154" s="32">
        <v>2</v>
      </c>
      <c r="L154" s="11">
        <v>18</v>
      </c>
      <c r="M154" s="10">
        <v>1.7000000000000001E-2</v>
      </c>
      <c r="N154" s="31" t="s">
        <v>24</v>
      </c>
      <c r="O154" s="8">
        <v>0.45534999999999992</v>
      </c>
    </row>
    <row r="155" spans="1:15" x14ac:dyDescent="0.25">
      <c r="A155" s="12" t="s">
        <v>22</v>
      </c>
      <c r="B155" s="15" t="s">
        <v>16</v>
      </c>
      <c r="C155" s="3">
        <v>2015</v>
      </c>
      <c r="D155" s="4" t="s">
        <v>17</v>
      </c>
      <c r="E155" s="8">
        <v>84.9</v>
      </c>
      <c r="F155" s="9">
        <v>7.76</v>
      </c>
      <c r="G155" s="9">
        <v>9.77</v>
      </c>
      <c r="H155" s="8">
        <v>101.9</v>
      </c>
      <c r="I155" s="13" t="s">
        <v>19</v>
      </c>
      <c r="J155" s="34">
        <v>1</v>
      </c>
      <c r="K155" s="8">
        <v>5.3387558097962087</v>
      </c>
      <c r="L155" s="8" t="s">
        <v>21</v>
      </c>
      <c r="M155" s="10">
        <v>1.7000000000000001E-2</v>
      </c>
      <c r="N155" s="31" t="s">
        <v>24</v>
      </c>
      <c r="O155" s="8">
        <v>1.4308500000000002</v>
      </c>
    </row>
    <row r="156" spans="1:15" x14ac:dyDescent="0.25">
      <c r="A156" s="12" t="s">
        <v>22</v>
      </c>
      <c r="B156" s="2">
        <v>15</v>
      </c>
      <c r="C156" s="3">
        <v>2015</v>
      </c>
      <c r="D156" s="4" t="s">
        <v>17</v>
      </c>
      <c r="E156" s="13" t="s">
        <v>19</v>
      </c>
      <c r="F156" s="13" t="s">
        <v>19</v>
      </c>
      <c r="G156" s="13" t="s">
        <v>19</v>
      </c>
      <c r="H156" s="13" t="s">
        <v>19</v>
      </c>
      <c r="I156" s="13" t="s">
        <v>19</v>
      </c>
      <c r="J156" s="13" t="s">
        <v>19</v>
      </c>
      <c r="K156" s="13" t="s">
        <v>19</v>
      </c>
      <c r="L156" s="13" t="s">
        <v>19</v>
      </c>
      <c r="M156" s="13" t="s">
        <v>19</v>
      </c>
      <c r="N156" s="31" t="s">
        <v>24</v>
      </c>
      <c r="O156" s="13" t="s">
        <v>19</v>
      </c>
    </row>
    <row r="157" spans="1:15" x14ac:dyDescent="0.25">
      <c r="A157" s="12" t="s">
        <v>22</v>
      </c>
      <c r="B157" s="22">
        <v>30</v>
      </c>
      <c r="C157" s="3">
        <v>2015</v>
      </c>
      <c r="D157" s="4" t="s">
        <v>17</v>
      </c>
      <c r="E157" s="13" t="s">
        <v>19</v>
      </c>
      <c r="F157" s="13" t="s">
        <v>19</v>
      </c>
      <c r="G157" s="13" t="s">
        <v>19</v>
      </c>
      <c r="H157" s="13" t="s">
        <v>19</v>
      </c>
      <c r="I157" s="13" t="s">
        <v>19</v>
      </c>
      <c r="J157" s="13" t="s">
        <v>19</v>
      </c>
      <c r="K157" s="13" t="s">
        <v>19</v>
      </c>
      <c r="L157" s="13" t="s">
        <v>19</v>
      </c>
      <c r="M157" s="13" t="s">
        <v>19</v>
      </c>
      <c r="N157" s="31" t="s">
        <v>24</v>
      </c>
      <c r="O157" s="13" t="s">
        <v>19</v>
      </c>
    </row>
    <row r="158" spans="1:15" x14ac:dyDescent="0.25">
      <c r="A158" s="12" t="s">
        <v>22</v>
      </c>
      <c r="B158" s="22">
        <v>50</v>
      </c>
      <c r="C158" s="3">
        <v>2015</v>
      </c>
      <c r="D158" s="4" t="s">
        <v>17</v>
      </c>
      <c r="E158" s="13" t="s">
        <v>19</v>
      </c>
      <c r="F158" s="13" t="s">
        <v>19</v>
      </c>
      <c r="G158" s="13" t="s">
        <v>19</v>
      </c>
      <c r="H158" s="13" t="s">
        <v>19</v>
      </c>
      <c r="I158" s="13" t="s">
        <v>19</v>
      </c>
      <c r="J158" s="13" t="s">
        <v>19</v>
      </c>
      <c r="K158" s="13" t="s">
        <v>19</v>
      </c>
      <c r="L158" s="13" t="s">
        <v>19</v>
      </c>
      <c r="M158" s="13" t="s">
        <v>19</v>
      </c>
      <c r="N158" s="31" t="s">
        <v>24</v>
      </c>
      <c r="O158" s="13" t="s">
        <v>19</v>
      </c>
    </row>
    <row r="159" spans="1:15" x14ac:dyDescent="0.25">
      <c r="A159" s="12" t="s">
        <v>22</v>
      </c>
      <c r="B159" s="22">
        <v>80</v>
      </c>
      <c r="C159" s="3">
        <v>2015</v>
      </c>
      <c r="D159" s="4" t="s">
        <v>17</v>
      </c>
      <c r="E159" s="13" t="s">
        <v>19</v>
      </c>
      <c r="F159" s="13" t="s">
        <v>19</v>
      </c>
      <c r="G159" s="13" t="s">
        <v>19</v>
      </c>
      <c r="H159" s="13" t="s">
        <v>19</v>
      </c>
      <c r="I159" s="13" t="s">
        <v>19</v>
      </c>
      <c r="J159" s="13" t="s">
        <v>19</v>
      </c>
      <c r="K159" s="13" t="s">
        <v>19</v>
      </c>
      <c r="L159" s="13" t="s">
        <v>19</v>
      </c>
      <c r="M159" s="13" t="s">
        <v>19</v>
      </c>
      <c r="N159" s="31" t="s">
        <v>24</v>
      </c>
      <c r="O159" s="13" t="s">
        <v>19</v>
      </c>
    </row>
    <row r="160" spans="1:15" x14ac:dyDescent="0.25">
      <c r="A160" s="12" t="s">
        <v>22</v>
      </c>
      <c r="B160" s="2">
        <v>100</v>
      </c>
      <c r="C160" s="3">
        <v>2015</v>
      </c>
      <c r="D160" s="4" t="s">
        <v>17</v>
      </c>
      <c r="E160" s="13" t="s">
        <v>19</v>
      </c>
      <c r="F160" s="13" t="s">
        <v>19</v>
      </c>
      <c r="G160" s="13" t="s">
        <v>19</v>
      </c>
      <c r="H160" s="13" t="s">
        <v>19</v>
      </c>
      <c r="I160" s="13" t="s">
        <v>19</v>
      </c>
      <c r="J160" s="13" t="s">
        <v>19</v>
      </c>
      <c r="K160" s="13" t="s">
        <v>19</v>
      </c>
      <c r="L160" s="13" t="s">
        <v>19</v>
      </c>
      <c r="M160" s="13" t="s">
        <v>19</v>
      </c>
      <c r="N160" s="31" t="s">
        <v>24</v>
      </c>
      <c r="O160" s="13" t="s">
        <v>19</v>
      </c>
    </row>
    <row r="161" spans="1:15" x14ac:dyDescent="0.25">
      <c r="A161" s="12" t="s">
        <v>22</v>
      </c>
      <c r="B161" s="15" t="s">
        <v>16</v>
      </c>
      <c r="C161" s="3">
        <v>2015</v>
      </c>
      <c r="D161" s="7" t="s">
        <v>18</v>
      </c>
      <c r="E161" s="13" t="s">
        <v>19</v>
      </c>
      <c r="F161" s="13" t="s">
        <v>19</v>
      </c>
      <c r="G161" s="13" t="s">
        <v>19</v>
      </c>
      <c r="H161" s="13" t="s">
        <v>19</v>
      </c>
      <c r="I161" s="13" t="s">
        <v>19</v>
      </c>
      <c r="J161" s="34">
        <v>1</v>
      </c>
      <c r="K161" s="34">
        <v>1</v>
      </c>
      <c r="L161" s="8">
        <v>17</v>
      </c>
      <c r="M161" s="10">
        <v>1.2999999999999999E-2</v>
      </c>
      <c r="N161" s="31" t="s">
        <v>24</v>
      </c>
      <c r="O161" s="8">
        <v>8.0744000000000007</v>
      </c>
    </row>
    <row r="162" spans="1:15" x14ac:dyDescent="0.25">
      <c r="A162" s="12" t="s">
        <v>22</v>
      </c>
      <c r="B162" s="15">
        <v>30</v>
      </c>
      <c r="C162" s="3">
        <v>2015</v>
      </c>
      <c r="D162" s="7" t="s">
        <v>18</v>
      </c>
      <c r="E162" s="13" t="s">
        <v>19</v>
      </c>
      <c r="F162" s="13" t="s">
        <v>19</v>
      </c>
      <c r="G162" s="13" t="s">
        <v>19</v>
      </c>
      <c r="H162" s="13" t="s">
        <v>19</v>
      </c>
      <c r="I162" s="13" t="s">
        <v>19</v>
      </c>
      <c r="J162" s="34">
        <v>1</v>
      </c>
      <c r="K162" s="8">
        <v>1.6863596872284965</v>
      </c>
      <c r="L162" s="8">
        <v>17</v>
      </c>
      <c r="M162" s="10">
        <v>1.2999999999999999E-2</v>
      </c>
      <c r="N162" s="31" t="s">
        <v>24</v>
      </c>
      <c r="O162" s="8">
        <v>5.2148000000000003</v>
      </c>
    </row>
    <row r="163" spans="1:15" x14ac:dyDescent="0.25">
      <c r="A163" s="12" t="s">
        <v>22</v>
      </c>
      <c r="B163" s="15">
        <v>100</v>
      </c>
      <c r="C163" s="3">
        <v>2015</v>
      </c>
      <c r="D163" s="7" t="s">
        <v>18</v>
      </c>
      <c r="E163" s="13" t="s">
        <v>19</v>
      </c>
      <c r="F163" s="13" t="s">
        <v>19</v>
      </c>
      <c r="G163" s="13" t="s">
        <v>19</v>
      </c>
      <c r="H163" s="13" t="s">
        <v>19</v>
      </c>
      <c r="I163" s="13" t="s">
        <v>19</v>
      </c>
      <c r="J163" s="34">
        <v>1</v>
      </c>
      <c r="K163" s="34">
        <v>1</v>
      </c>
      <c r="L163" s="8">
        <v>17</v>
      </c>
      <c r="M163" s="10">
        <v>1.2E-2</v>
      </c>
      <c r="N163" s="31" t="s">
        <v>24</v>
      </c>
      <c r="O163" s="8">
        <v>7.2975500000000011</v>
      </c>
    </row>
    <row r="164" spans="1:15" x14ac:dyDescent="0.25">
      <c r="A164" s="12" t="s">
        <v>22</v>
      </c>
      <c r="B164" s="8" t="s">
        <v>16</v>
      </c>
      <c r="C164" s="3">
        <v>2016</v>
      </c>
      <c r="D164" s="4" t="s">
        <v>17</v>
      </c>
      <c r="E164" s="8">
        <v>89.8</v>
      </c>
      <c r="F164" s="9">
        <v>7.81</v>
      </c>
      <c r="G164" s="9">
        <v>9.67</v>
      </c>
      <c r="H164" s="8">
        <v>101.5</v>
      </c>
      <c r="I164" s="13" t="s">
        <v>19</v>
      </c>
      <c r="J164" s="35">
        <v>1</v>
      </c>
      <c r="K164" s="37">
        <v>2</v>
      </c>
      <c r="L164" s="8">
        <v>15</v>
      </c>
      <c r="M164" s="10">
        <v>0.01</v>
      </c>
      <c r="N164" s="10">
        <v>1.2622905027932963E-2</v>
      </c>
      <c r="O164" s="8">
        <v>0.55445</v>
      </c>
    </row>
    <row r="165" spans="1:15" x14ac:dyDescent="0.25">
      <c r="A165" s="12" t="s">
        <v>22</v>
      </c>
      <c r="B165" s="15">
        <v>15</v>
      </c>
      <c r="C165" s="3">
        <v>2016</v>
      </c>
      <c r="D165" s="4" t="s">
        <v>17</v>
      </c>
      <c r="E165" s="8">
        <v>89.6</v>
      </c>
      <c r="F165" s="9">
        <v>7.79</v>
      </c>
      <c r="G165" s="9">
        <v>10.5</v>
      </c>
      <c r="H165" s="8">
        <v>105</v>
      </c>
      <c r="I165" s="13" t="s">
        <v>19</v>
      </c>
      <c r="J165" s="35">
        <v>1</v>
      </c>
      <c r="K165" s="37">
        <v>2</v>
      </c>
      <c r="L165" s="8">
        <v>15</v>
      </c>
      <c r="M165" s="10">
        <v>1.0999999999999999E-2</v>
      </c>
      <c r="N165" s="10">
        <v>1.4927374301675981E-2</v>
      </c>
      <c r="O165" s="8">
        <v>0.48750000000000004</v>
      </c>
    </row>
    <row r="166" spans="1:15" x14ac:dyDescent="0.25">
      <c r="A166" s="12" t="s">
        <v>22</v>
      </c>
      <c r="B166" s="15">
        <v>30</v>
      </c>
      <c r="C166" s="3">
        <v>2016</v>
      </c>
      <c r="D166" s="4" t="s">
        <v>17</v>
      </c>
      <c r="E166" s="8">
        <v>89.6</v>
      </c>
      <c r="F166" s="9">
        <v>7.95</v>
      </c>
      <c r="G166" s="9">
        <v>9.5</v>
      </c>
      <c r="H166" s="8">
        <v>99.4</v>
      </c>
      <c r="I166" s="13" t="s">
        <v>19</v>
      </c>
      <c r="J166" s="35">
        <v>1</v>
      </c>
      <c r="K166" s="14">
        <v>2</v>
      </c>
      <c r="L166" s="8">
        <v>15</v>
      </c>
      <c r="M166" s="10">
        <v>1.9E-2</v>
      </c>
      <c r="N166" s="10">
        <v>1.0318435754189947E-2</v>
      </c>
      <c r="O166" s="8">
        <v>0.43445</v>
      </c>
    </row>
    <row r="167" spans="1:15" x14ac:dyDescent="0.25">
      <c r="A167" s="12" t="s">
        <v>22</v>
      </c>
      <c r="B167" s="15">
        <v>50</v>
      </c>
      <c r="C167" s="3">
        <v>2016</v>
      </c>
      <c r="D167" s="4" t="s">
        <v>17</v>
      </c>
      <c r="E167" s="8">
        <v>87.9</v>
      </c>
      <c r="F167" s="9">
        <v>7.86</v>
      </c>
      <c r="G167" s="9">
        <v>10.29</v>
      </c>
      <c r="H167" s="8">
        <v>98.8</v>
      </c>
      <c r="I167" s="13" t="s">
        <v>19</v>
      </c>
      <c r="J167" s="35">
        <v>1</v>
      </c>
      <c r="K167" s="14">
        <v>4</v>
      </c>
      <c r="L167" s="8">
        <v>15</v>
      </c>
      <c r="M167" s="10">
        <v>2.4E-2</v>
      </c>
      <c r="N167" s="10">
        <v>1.0779329608938551E-2</v>
      </c>
      <c r="O167" s="8">
        <v>0.51170000000000004</v>
      </c>
    </row>
    <row r="168" spans="1:15" x14ac:dyDescent="0.25">
      <c r="A168" s="12" t="s">
        <v>22</v>
      </c>
      <c r="B168" s="15">
        <v>80</v>
      </c>
      <c r="C168" s="3">
        <v>2016</v>
      </c>
      <c r="D168" s="4" t="s">
        <v>17</v>
      </c>
      <c r="E168" s="8">
        <v>88</v>
      </c>
      <c r="F168" s="9">
        <v>7.74</v>
      </c>
      <c r="G168" s="9">
        <v>10.1</v>
      </c>
      <c r="H168" s="8">
        <v>92.8</v>
      </c>
      <c r="I168" s="13" t="s">
        <v>19</v>
      </c>
      <c r="J168" s="35">
        <v>1</v>
      </c>
      <c r="K168" s="14">
        <v>3</v>
      </c>
      <c r="L168" s="8">
        <v>15</v>
      </c>
      <c r="M168" s="10">
        <v>2.7E-2</v>
      </c>
      <c r="N168" s="10">
        <v>1.2622905027932963E-2</v>
      </c>
      <c r="O168" s="8">
        <v>0.48235000000000006</v>
      </c>
    </row>
    <row r="169" spans="1:15" x14ac:dyDescent="0.25">
      <c r="A169" s="12" t="s">
        <v>22</v>
      </c>
      <c r="B169" s="15">
        <v>100</v>
      </c>
      <c r="C169" s="3">
        <v>2016</v>
      </c>
      <c r="D169" s="4" t="s">
        <v>17</v>
      </c>
      <c r="E169" s="8">
        <v>86.1</v>
      </c>
      <c r="F169" s="9">
        <v>7.69</v>
      </c>
      <c r="G169" s="9">
        <v>9.8699999999999992</v>
      </c>
      <c r="H169" s="8">
        <v>91</v>
      </c>
      <c r="I169" s="13" t="s">
        <v>19</v>
      </c>
      <c r="J169" s="35">
        <v>1</v>
      </c>
      <c r="K169" s="14">
        <v>3</v>
      </c>
      <c r="L169" s="8">
        <v>15</v>
      </c>
      <c r="M169" s="10">
        <v>2.4E-2</v>
      </c>
      <c r="N169" s="10">
        <v>8.0139664804469296E-3</v>
      </c>
      <c r="O169" s="8">
        <v>0.31805000000000005</v>
      </c>
    </row>
    <row r="170" spans="1:15" x14ac:dyDescent="0.25">
      <c r="A170" s="12" t="s">
        <v>22</v>
      </c>
      <c r="B170" s="15" t="s">
        <v>16</v>
      </c>
      <c r="C170" s="3">
        <v>2016</v>
      </c>
      <c r="D170" s="7" t="s">
        <v>18</v>
      </c>
      <c r="E170" s="8">
        <v>78.900000000000006</v>
      </c>
      <c r="F170" s="9">
        <v>7.94</v>
      </c>
      <c r="G170" s="9">
        <v>10.28</v>
      </c>
      <c r="H170" s="8">
        <v>100.1</v>
      </c>
      <c r="I170" s="13" t="s">
        <v>19</v>
      </c>
      <c r="J170" s="35">
        <v>1</v>
      </c>
      <c r="K170" s="37">
        <v>2</v>
      </c>
      <c r="L170" s="11">
        <v>15.6</v>
      </c>
      <c r="M170" s="13" t="s">
        <v>19</v>
      </c>
      <c r="N170" s="10">
        <v>1.6189300411522632E-2</v>
      </c>
      <c r="O170" s="8">
        <v>0.87404999999999999</v>
      </c>
    </row>
    <row r="171" spans="1:15" x14ac:dyDescent="0.25">
      <c r="A171" s="12" t="s">
        <v>22</v>
      </c>
      <c r="B171" s="15">
        <v>30</v>
      </c>
      <c r="C171" s="3">
        <v>2016</v>
      </c>
      <c r="D171" s="7" t="s">
        <v>18</v>
      </c>
      <c r="E171" s="8">
        <v>78.7</v>
      </c>
      <c r="F171" s="9">
        <v>7.8</v>
      </c>
      <c r="G171" s="9">
        <v>10.24</v>
      </c>
      <c r="H171" s="8">
        <v>99.6</v>
      </c>
      <c r="I171" s="13" t="s">
        <v>19</v>
      </c>
      <c r="J171" s="35">
        <v>1</v>
      </c>
      <c r="K171" s="37">
        <v>2</v>
      </c>
      <c r="L171" s="11">
        <v>15.6</v>
      </c>
      <c r="M171" s="13" t="s">
        <v>19</v>
      </c>
      <c r="N171" s="10">
        <v>8.4803312629399656E-3</v>
      </c>
      <c r="O171" s="8">
        <v>1.0574000000000003</v>
      </c>
    </row>
    <row r="172" spans="1:15" x14ac:dyDescent="0.25">
      <c r="A172" s="12" t="s">
        <v>22</v>
      </c>
      <c r="B172" s="15">
        <v>100</v>
      </c>
      <c r="C172" s="3">
        <v>2016</v>
      </c>
      <c r="D172" s="7" t="s">
        <v>18</v>
      </c>
      <c r="E172" s="8">
        <v>79.2</v>
      </c>
      <c r="F172" s="9">
        <v>7.91</v>
      </c>
      <c r="G172" s="9">
        <v>9.9</v>
      </c>
      <c r="H172" s="8">
        <v>95</v>
      </c>
      <c r="I172" s="13" t="s">
        <v>19</v>
      </c>
      <c r="J172" s="35">
        <v>1</v>
      </c>
      <c r="K172" s="37">
        <v>2</v>
      </c>
      <c r="L172" s="11">
        <v>15.6</v>
      </c>
      <c r="M172" s="13" t="s">
        <v>19</v>
      </c>
      <c r="N172" s="10">
        <v>9.8518518518518495E-3</v>
      </c>
      <c r="O172" s="8">
        <v>0.43420000000000003</v>
      </c>
    </row>
    <row r="173" spans="1:15" x14ac:dyDescent="0.25">
      <c r="A173" s="12" t="s">
        <v>22</v>
      </c>
      <c r="B173" s="8" t="s">
        <v>16</v>
      </c>
      <c r="C173" s="3">
        <v>2017</v>
      </c>
      <c r="D173" s="4" t="s">
        <v>17</v>
      </c>
      <c r="E173" s="16">
        <v>89.9</v>
      </c>
      <c r="F173" s="17">
        <v>7.87</v>
      </c>
      <c r="G173" s="17">
        <v>9.9499999999999993</v>
      </c>
      <c r="H173" s="16">
        <v>104.5</v>
      </c>
      <c r="I173" s="13" t="s">
        <v>19</v>
      </c>
      <c r="J173" s="36">
        <v>1</v>
      </c>
      <c r="K173" s="36">
        <v>3</v>
      </c>
      <c r="L173" s="16">
        <v>17</v>
      </c>
      <c r="M173" s="18">
        <v>0.71799999999999997</v>
      </c>
      <c r="N173" s="19">
        <v>6.0000000000000001E-3</v>
      </c>
      <c r="O173" s="19">
        <v>1.3</v>
      </c>
    </row>
    <row r="174" spans="1:15" x14ac:dyDescent="0.25">
      <c r="A174" s="12" t="s">
        <v>22</v>
      </c>
      <c r="B174" s="15">
        <v>15</v>
      </c>
      <c r="C174" s="3">
        <v>2017</v>
      </c>
      <c r="D174" s="4" t="s">
        <v>17</v>
      </c>
      <c r="E174" s="16">
        <v>88.5</v>
      </c>
      <c r="F174" s="17">
        <v>7.81</v>
      </c>
      <c r="G174" s="17">
        <v>9.61</v>
      </c>
      <c r="H174" s="16">
        <v>101.1</v>
      </c>
      <c r="I174" s="13" t="s">
        <v>19</v>
      </c>
      <c r="J174" s="36">
        <v>1</v>
      </c>
      <c r="K174" s="36">
        <v>3</v>
      </c>
      <c r="L174" s="16">
        <v>17</v>
      </c>
      <c r="M174" s="18">
        <v>0.109</v>
      </c>
      <c r="N174" s="19">
        <v>7.0000000000000001E-3</v>
      </c>
      <c r="O174" s="19">
        <v>1.5</v>
      </c>
    </row>
    <row r="175" spans="1:15" x14ac:dyDescent="0.25">
      <c r="A175" s="12" t="s">
        <v>22</v>
      </c>
      <c r="B175" s="15">
        <v>30</v>
      </c>
      <c r="C175" s="3">
        <v>2017</v>
      </c>
      <c r="D175" s="4" t="s">
        <v>17</v>
      </c>
      <c r="E175" s="16">
        <v>88.5</v>
      </c>
      <c r="F175" s="17">
        <v>7.72</v>
      </c>
      <c r="G175" s="17">
        <v>9.65</v>
      </c>
      <c r="H175" s="16">
        <v>101.1</v>
      </c>
      <c r="I175" s="13" t="s">
        <v>19</v>
      </c>
      <c r="J175" s="36">
        <v>1</v>
      </c>
      <c r="K175" s="36">
        <v>3</v>
      </c>
      <c r="L175" s="16">
        <v>17</v>
      </c>
      <c r="M175" s="18">
        <v>5.2999999999999999E-2</v>
      </c>
      <c r="N175" s="19">
        <v>6.0000000000000001E-3</v>
      </c>
      <c r="O175" s="19">
        <v>1.3</v>
      </c>
    </row>
    <row r="176" spans="1:15" x14ac:dyDescent="0.25">
      <c r="A176" s="12" t="s">
        <v>22</v>
      </c>
      <c r="B176" s="15">
        <v>50</v>
      </c>
      <c r="C176" s="3">
        <v>2017</v>
      </c>
      <c r="D176" s="4" t="s">
        <v>17</v>
      </c>
      <c r="E176" s="16">
        <v>88.2</v>
      </c>
      <c r="F176" s="17">
        <v>7.44</v>
      </c>
      <c r="G176" s="17">
        <v>10.39</v>
      </c>
      <c r="H176" s="16">
        <v>99.2</v>
      </c>
      <c r="I176" s="13" t="s">
        <v>19</v>
      </c>
      <c r="J176" s="36">
        <v>1</v>
      </c>
      <c r="K176" s="17">
        <v>3.2</v>
      </c>
      <c r="L176" s="16">
        <v>17</v>
      </c>
      <c r="M176" s="18">
        <v>0.56299999999999994</v>
      </c>
      <c r="N176" s="19">
        <v>0.01</v>
      </c>
      <c r="O176" s="19">
        <v>1.4</v>
      </c>
    </row>
    <row r="177" spans="1:18" x14ac:dyDescent="0.25">
      <c r="A177" s="12" t="s">
        <v>22</v>
      </c>
      <c r="B177" s="15">
        <v>80</v>
      </c>
      <c r="C177" s="3">
        <v>2017</v>
      </c>
      <c r="D177" s="4" t="s">
        <v>17</v>
      </c>
      <c r="E177" s="16">
        <v>88.1</v>
      </c>
      <c r="F177" s="17">
        <v>7.19</v>
      </c>
      <c r="G177" s="17">
        <v>10.32</v>
      </c>
      <c r="H177" s="16">
        <v>94.6</v>
      </c>
      <c r="I177" s="13" t="s">
        <v>19</v>
      </c>
      <c r="J177" s="36">
        <v>1</v>
      </c>
      <c r="K177" s="36">
        <v>3</v>
      </c>
      <c r="L177" s="16">
        <v>17</v>
      </c>
      <c r="M177" s="18">
        <v>0.56799999999999995</v>
      </c>
      <c r="N177" s="19">
        <v>0.01</v>
      </c>
      <c r="O177" s="19">
        <v>1.2</v>
      </c>
    </row>
    <row r="178" spans="1:18" x14ac:dyDescent="0.25">
      <c r="A178" s="12" t="s">
        <v>22</v>
      </c>
      <c r="B178" s="15">
        <v>100</v>
      </c>
      <c r="C178" s="3">
        <v>2017</v>
      </c>
      <c r="D178" s="4" t="s">
        <v>17</v>
      </c>
      <c r="E178" s="16">
        <v>88.1</v>
      </c>
      <c r="F178" s="17">
        <v>7.09</v>
      </c>
      <c r="G178" s="17">
        <v>10.16</v>
      </c>
      <c r="H178" s="16">
        <v>92.8</v>
      </c>
      <c r="I178" s="13" t="s">
        <v>19</v>
      </c>
      <c r="J178" s="36">
        <v>1</v>
      </c>
      <c r="K178" s="36">
        <v>3</v>
      </c>
      <c r="L178" s="16">
        <v>17</v>
      </c>
      <c r="M178" s="18">
        <v>7.0999999999999994E-2</v>
      </c>
      <c r="N178" s="19">
        <v>0.01</v>
      </c>
      <c r="O178" s="19">
        <v>1</v>
      </c>
    </row>
    <row r="179" spans="1:18" x14ac:dyDescent="0.25">
      <c r="A179" s="12" t="s">
        <v>22</v>
      </c>
      <c r="B179" s="15" t="s">
        <v>16</v>
      </c>
      <c r="C179" s="3">
        <v>2017</v>
      </c>
      <c r="D179" s="7" t="s">
        <v>18</v>
      </c>
      <c r="E179" s="16">
        <v>88.8</v>
      </c>
      <c r="F179" s="17">
        <v>8.1</v>
      </c>
      <c r="G179" s="17">
        <v>11.3</v>
      </c>
      <c r="H179" s="16">
        <v>102.4</v>
      </c>
      <c r="I179" s="13" t="s">
        <v>19</v>
      </c>
      <c r="J179" s="36">
        <v>1</v>
      </c>
      <c r="K179" s="36">
        <v>3</v>
      </c>
      <c r="L179" s="21">
        <v>11.5</v>
      </c>
      <c r="M179" s="18">
        <v>3.1E-2</v>
      </c>
      <c r="N179" s="19">
        <v>0.01</v>
      </c>
      <c r="O179" s="19">
        <v>1.4</v>
      </c>
    </row>
    <row r="180" spans="1:18" x14ac:dyDescent="0.25">
      <c r="A180" s="12" t="s">
        <v>22</v>
      </c>
      <c r="B180" s="15">
        <v>30</v>
      </c>
      <c r="C180" s="3">
        <v>2017</v>
      </c>
      <c r="D180" s="7" t="s">
        <v>18</v>
      </c>
      <c r="E180" s="16">
        <v>89.1</v>
      </c>
      <c r="F180" s="17">
        <v>7.8</v>
      </c>
      <c r="G180" s="17">
        <v>10.89</v>
      </c>
      <c r="H180" s="16">
        <v>98.1</v>
      </c>
      <c r="I180" s="13" t="s">
        <v>19</v>
      </c>
      <c r="J180" s="36">
        <v>1</v>
      </c>
      <c r="K180" s="36">
        <v>3</v>
      </c>
      <c r="L180" s="21">
        <v>11.5</v>
      </c>
      <c r="M180" s="18">
        <v>3.2000000000000001E-2</v>
      </c>
      <c r="N180" s="19">
        <v>1.0999999999999999E-2</v>
      </c>
      <c r="O180" s="19">
        <v>1.8</v>
      </c>
    </row>
    <row r="181" spans="1:18" x14ac:dyDescent="0.25">
      <c r="A181" s="12" t="s">
        <v>22</v>
      </c>
      <c r="B181" s="15">
        <v>100</v>
      </c>
      <c r="C181" s="3">
        <v>2017</v>
      </c>
      <c r="D181" s="7" t="s">
        <v>18</v>
      </c>
      <c r="E181" s="16">
        <v>89.2</v>
      </c>
      <c r="F181" s="17">
        <v>7.8</v>
      </c>
      <c r="G181" s="17">
        <v>10.83</v>
      </c>
      <c r="H181" s="16">
        <v>98.1</v>
      </c>
      <c r="I181" s="13" t="s">
        <v>19</v>
      </c>
      <c r="J181" s="36">
        <v>1</v>
      </c>
      <c r="K181" s="36">
        <v>3</v>
      </c>
      <c r="L181" s="21">
        <v>11.5</v>
      </c>
      <c r="M181" s="18">
        <v>9.4E-2</v>
      </c>
      <c r="N181" s="19">
        <v>8.9999999999999993E-3</v>
      </c>
      <c r="O181" s="19">
        <v>1.8</v>
      </c>
    </row>
    <row r="184" spans="1:18" x14ac:dyDescent="0.25">
      <c r="R184" s="57"/>
    </row>
    <row r="185" spans="1:18" ht="24" x14ac:dyDescent="0.25">
      <c r="B185" s="23" t="s">
        <v>0</v>
      </c>
      <c r="C185" s="25" t="s">
        <v>2</v>
      </c>
      <c r="D185" s="25" t="s">
        <v>3</v>
      </c>
      <c r="E185" s="26" t="s">
        <v>5</v>
      </c>
      <c r="F185" s="27" t="s">
        <v>6</v>
      </c>
      <c r="G185" s="28" t="s">
        <v>7</v>
      </c>
      <c r="H185" s="26" t="s">
        <v>8</v>
      </c>
      <c r="I185" s="26" t="s">
        <v>9</v>
      </c>
      <c r="J185" s="29" t="s">
        <v>14</v>
      </c>
      <c r="K185" s="29" t="s">
        <v>10</v>
      </c>
      <c r="L185" s="27" t="s">
        <v>4</v>
      </c>
      <c r="M185" s="24" t="s">
        <v>11</v>
      </c>
      <c r="N185" s="24" t="s">
        <v>13</v>
      </c>
      <c r="O185" s="24" t="s">
        <v>12</v>
      </c>
      <c r="R185" s="57"/>
    </row>
    <row r="186" spans="1:18" x14ac:dyDescent="0.25">
      <c r="B186" s="2" t="s">
        <v>20</v>
      </c>
      <c r="C186" s="3">
        <v>2013</v>
      </c>
      <c r="D186" s="4" t="s">
        <v>17</v>
      </c>
      <c r="E186" s="38">
        <v>88.833199999999991</v>
      </c>
      <c r="F186" s="38">
        <v>7.4261599999999994</v>
      </c>
      <c r="G186" s="38">
        <v>9.6972900000000006</v>
      </c>
      <c r="H186" s="38">
        <v>96.575799999999987</v>
      </c>
      <c r="I186" s="38">
        <v>0</v>
      </c>
      <c r="J186" s="38">
        <v>1.7214999999999998</v>
      </c>
      <c r="K186" s="38">
        <v>6</v>
      </c>
      <c r="L186" s="38">
        <v>20.5</v>
      </c>
      <c r="M186" s="13" t="s">
        <v>19</v>
      </c>
      <c r="N186" s="13" t="s">
        <v>19</v>
      </c>
      <c r="O186" s="13" t="s">
        <v>19</v>
      </c>
      <c r="R186" s="57"/>
    </row>
    <row r="187" spans="1:18" x14ac:dyDescent="0.25">
      <c r="B187" s="2" t="s">
        <v>20</v>
      </c>
      <c r="C187" s="3">
        <v>2013</v>
      </c>
      <c r="D187" s="7" t="s">
        <v>18</v>
      </c>
      <c r="E187" s="8">
        <v>83.361800000000002</v>
      </c>
      <c r="F187" s="8">
        <v>8.2613899999999987</v>
      </c>
      <c r="G187" s="8">
        <v>10.86919</v>
      </c>
      <c r="H187" s="8">
        <v>97.764800000000008</v>
      </c>
      <c r="I187" s="8">
        <v>0</v>
      </c>
      <c r="J187" s="8">
        <v>0.5</v>
      </c>
      <c r="K187" s="8">
        <v>3.7310000000000003</v>
      </c>
      <c r="L187" s="8">
        <v>12</v>
      </c>
      <c r="M187" s="13" t="s">
        <v>19</v>
      </c>
      <c r="N187" s="13" t="s">
        <v>19</v>
      </c>
      <c r="O187" s="13" t="s">
        <v>19</v>
      </c>
      <c r="R187" s="57"/>
    </row>
    <row r="188" spans="1:18" x14ac:dyDescent="0.25">
      <c r="B188" s="2" t="s">
        <v>20</v>
      </c>
      <c r="C188" s="3">
        <v>2014</v>
      </c>
      <c r="D188" s="4" t="s">
        <v>17</v>
      </c>
      <c r="E188" s="38">
        <v>78.705699999999993</v>
      </c>
      <c r="F188" s="38">
        <v>7.7169299999999996</v>
      </c>
      <c r="G188" s="38">
        <v>9.979499999999998</v>
      </c>
      <c r="H188" s="38">
        <v>98.700199999999995</v>
      </c>
      <c r="I188" s="13" t="s">
        <v>19</v>
      </c>
      <c r="J188" s="38">
        <v>0.5</v>
      </c>
      <c r="K188" s="38">
        <v>4.4809999999999999</v>
      </c>
      <c r="L188" s="38">
        <v>22</v>
      </c>
      <c r="M188" s="38">
        <v>9.9999999999999985E-3</v>
      </c>
      <c r="N188" s="31"/>
      <c r="O188" s="38">
        <v>0.3836154</v>
      </c>
      <c r="R188" s="57"/>
    </row>
    <row r="189" spans="1:18" x14ac:dyDescent="0.25">
      <c r="B189" s="2" t="s">
        <v>20</v>
      </c>
      <c r="C189" s="3">
        <v>2014</v>
      </c>
      <c r="D189" s="7" t="s">
        <v>18</v>
      </c>
      <c r="E189" s="8">
        <v>86.538199999999989</v>
      </c>
      <c r="F189" s="8">
        <v>7.2885400000000002</v>
      </c>
      <c r="G189" s="13" t="s">
        <v>19</v>
      </c>
      <c r="H189" s="13" t="s">
        <v>19</v>
      </c>
      <c r="I189" s="8">
        <v>0</v>
      </c>
      <c r="J189" s="8">
        <v>0.84610000000000007</v>
      </c>
      <c r="K189" s="8">
        <v>2.3819999999999997</v>
      </c>
      <c r="L189" s="8">
        <v>15.5</v>
      </c>
      <c r="M189" s="8">
        <v>1.9784E-2</v>
      </c>
      <c r="N189" s="31"/>
      <c r="O189" s="8">
        <v>0.67173680000000002</v>
      </c>
      <c r="R189" s="57"/>
    </row>
    <row r="190" spans="1:18" x14ac:dyDescent="0.25">
      <c r="B190" s="5" t="s">
        <v>20</v>
      </c>
      <c r="C190" s="3">
        <v>2015</v>
      </c>
      <c r="D190" s="4" t="s">
        <v>17</v>
      </c>
      <c r="E190" s="38">
        <v>84.086100000000002</v>
      </c>
      <c r="F190" s="38">
        <v>8.0673100000000009</v>
      </c>
      <c r="G190" s="38">
        <v>10.08793</v>
      </c>
      <c r="H190" s="38">
        <v>97.54379999999999</v>
      </c>
      <c r="I190" s="38">
        <v>0</v>
      </c>
      <c r="J190" s="38">
        <v>1</v>
      </c>
      <c r="K190" s="38">
        <v>4.8236262066499807</v>
      </c>
      <c r="L190" s="38">
        <v>15.5</v>
      </c>
      <c r="M190" s="38">
        <v>5.1942000000000002E-2</v>
      </c>
      <c r="N190" s="31"/>
      <c r="O190" s="38">
        <v>1.4339867000000002</v>
      </c>
      <c r="R190" s="57"/>
    </row>
    <row r="191" spans="1:18" x14ac:dyDescent="0.25">
      <c r="B191" s="5" t="s">
        <v>20</v>
      </c>
      <c r="C191" s="3">
        <v>2015</v>
      </c>
      <c r="D191" s="7" t="s">
        <v>18</v>
      </c>
      <c r="E191" s="13" t="s">
        <v>19</v>
      </c>
      <c r="F191" s="13" t="s">
        <v>19</v>
      </c>
      <c r="G191" s="13" t="s">
        <v>19</v>
      </c>
      <c r="H191" s="13" t="s">
        <v>19</v>
      </c>
      <c r="I191" s="13" t="s">
        <v>19</v>
      </c>
      <c r="J191" s="8">
        <v>1</v>
      </c>
      <c r="K191" s="8">
        <v>1.0196255430060814</v>
      </c>
      <c r="L191" s="8">
        <v>15.5</v>
      </c>
      <c r="M191" s="8">
        <v>2.7381000000000003E-2</v>
      </c>
      <c r="N191" s="31"/>
      <c r="O191" s="8">
        <v>6.3961986</v>
      </c>
      <c r="R191" s="57"/>
    </row>
    <row r="192" spans="1:18" x14ac:dyDescent="0.25">
      <c r="B192" s="5" t="s">
        <v>20</v>
      </c>
      <c r="C192" s="3">
        <v>2016</v>
      </c>
      <c r="D192" s="4" t="s">
        <v>17</v>
      </c>
      <c r="E192" s="38">
        <v>88.864500000000007</v>
      </c>
      <c r="F192" s="38">
        <v>7.7965700000000009</v>
      </c>
      <c r="G192" s="38">
        <v>10.099619999999998</v>
      </c>
      <c r="H192" s="38">
        <v>100.1026</v>
      </c>
      <c r="I192" s="13" t="s">
        <v>19</v>
      </c>
      <c r="J192" s="38">
        <v>1</v>
      </c>
      <c r="K192" s="38">
        <v>3.3319999999999999</v>
      </c>
      <c r="L192" s="38">
        <v>16</v>
      </c>
      <c r="M192" s="38">
        <v>2.0311999999999997E-2</v>
      </c>
      <c r="N192" s="38">
        <v>1.1949539106145254E-2</v>
      </c>
      <c r="O192" s="38">
        <v>0.60395355000000006</v>
      </c>
      <c r="R192" s="57"/>
    </row>
    <row r="193" spans="2:18" x14ac:dyDescent="0.25">
      <c r="B193" s="5" t="s">
        <v>20</v>
      </c>
      <c r="C193" s="3">
        <v>2016</v>
      </c>
      <c r="D193" s="7" t="s">
        <v>18</v>
      </c>
      <c r="E193" s="8">
        <v>78.945099999999996</v>
      </c>
      <c r="F193" s="8">
        <v>7.8446400000000001</v>
      </c>
      <c r="G193" s="8">
        <v>10.41769</v>
      </c>
      <c r="H193" s="8">
        <v>101.73779999999999</v>
      </c>
      <c r="I193" s="13" t="s">
        <v>19</v>
      </c>
      <c r="J193" s="8">
        <v>1</v>
      </c>
      <c r="K193" s="8">
        <v>2</v>
      </c>
      <c r="L193" s="8">
        <v>15</v>
      </c>
      <c r="M193" s="13" t="s">
        <v>19</v>
      </c>
      <c r="N193" s="8">
        <v>6.3793827160493789E-3</v>
      </c>
      <c r="O193" s="8">
        <v>0.96285550000000009</v>
      </c>
      <c r="R193" s="57"/>
    </row>
    <row r="194" spans="2:18" x14ac:dyDescent="0.25">
      <c r="B194" s="5" t="s">
        <v>20</v>
      </c>
      <c r="C194" s="3">
        <v>2017</v>
      </c>
      <c r="D194" s="4" t="s">
        <v>17</v>
      </c>
      <c r="E194" s="38">
        <v>88.370099999999994</v>
      </c>
      <c r="F194" s="38">
        <v>7.5506200000000003</v>
      </c>
      <c r="G194" s="38">
        <v>10.052019999999999</v>
      </c>
      <c r="H194" s="38">
        <v>99.256900000000002</v>
      </c>
      <c r="I194" s="13" t="s">
        <v>19</v>
      </c>
      <c r="J194" s="38">
        <v>1.0017400000000001</v>
      </c>
      <c r="K194" s="38">
        <v>3</v>
      </c>
      <c r="L194" s="38">
        <v>17.5</v>
      </c>
      <c r="M194" s="38">
        <v>5.2880999999999997E-2</v>
      </c>
      <c r="N194" s="38">
        <v>7.7539999999999996E-3</v>
      </c>
      <c r="O194" s="38">
        <v>1.1531</v>
      </c>
      <c r="R194" s="57"/>
    </row>
    <row r="195" spans="2:18" x14ac:dyDescent="0.25">
      <c r="B195" s="5" t="s">
        <v>20</v>
      </c>
      <c r="C195" s="3">
        <v>2017</v>
      </c>
      <c r="D195" s="7" t="s">
        <v>18</v>
      </c>
      <c r="E195" s="8">
        <v>89.280899999999988</v>
      </c>
      <c r="F195" s="8">
        <v>7.6840700000000002</v>
      </c>
      <c r="G195" s="8">
        <v>10.90213</v>
      </c>
      <c r="H195" s="8">
        <v>98.071899999999999</v>
      </c>
      <c r="I195" s="13" t="s">
        <v>19</v>
      </c>
      <c r="J195" s="8">
        <v>1</v>
      </c>
      <c r="K195" s="8">
        <v>3</v>
      </c>
      <c r="L195" s="8">
        <v>11.5</v>
      </c>
      <c r="M195" s="8">
        <v>6.2740999999999991E-2</v>
      </c>
      <c r="N195" s="8">
        <v>8.4609999999999998E-3</v>
      </c>
      <c r="O195" s="8">
        <v>1.9201999999999999</v>
      </c>
      <c r="R195" s="57"/>
    </row>
    <row r="196" spans="2:18" x14ac:dyDescent="0.25">
      <c r="B196" s="2" t="s">
        <v>15</v>
      </c>
      <c r="C196" s="3">
        <v>2013</v>
      </c>
      <c r="D196" s="4" t="s">
        <v>17</v>
      </c>
      <c r="E196" s="5">
        <v>88.457400000000007</v>
      </c>
      <c r="F196" s="5">
        <v>7.4125100000000002</v>
      </c>
      <c r="G196" s="5">
        <v>10.529959999999999</v>
      </c>
      <c r="H196" s="5">
        <v>98.275800000000004</v>
      </c>
      <c r="I196" s="5">
        <v>0</v>
      </c>
      <c r="J196" s="5">
        <v>2.1</v>
      </c>
      <c r="K196" s="5">
        <v>6</v>
      </c>
      <c r="L196" s="5">
        <v>14</v>
      </c>
      <c r="M196" s="13" t="s">
        <v>19</v>
      </c>
      <c r="N196" s="13" t="s">
        <v>19</v>
      </c>
      <c r="O196" s="13" t="s">
        <v>19</v>
      </c>
      <c r="R196" s="57"/>
    </row>
    <row r="197" spans="2:18" x14ac:dyDescent="0.25">
      <c r="B197" s="2" t="s">
        <v>15</v>
      </c>
      <c r="C197" s="3">
        <v>2013</v>
      </c>
      <c r="D197" s="7" t="s">
        <v>18</v>
      </c>
      <c r="E197" s="13" t="s">
        <v>19</v>
      </c>
      <c r="F197" s="13" t="s">
        <v>19</v>
      </c>
      <c r="G197" s="13" t="s">
        <v>19</v>
      </c>
      <c r="H197" s="13" t="s">
        <v>19</v>
      </c>
      <c r="I197" s="13" t="s">
        <v>19</v>
      </c>
      <c r="J197" s="13" t="s">
        <v>19</v>
      </c>
      <c r="K197" s="13" t="s">
        <v>19</v>
      </c>
      <c r="L197" s="13" t="s">
        <v>19</v>
      </c>
      <c r="M197" s="13" t="s">
        <v>19</v>
      </c>
      <c r="N197" s="13" t="s">
        <v>19</v>
      </c>
      <c r="O197" s="13" t="s">
        <v>19</v>
      </c>
      <c r="R197" s="57"/>
    </row>
    <row r="198" spans="2:18" x14ac:dyDescent="0.25">
      <c r="B198" s="2" t="s">
        <v>15</v>
      </c>
      <c r="C198" s="3">
        <v>2014</v>
      </c>
      <c r="D198" s="4" t="s">
        <v>17</v>
      </c>
      <c r="E198" s="5">
        <v>77.888300000000001</v>
      </c>
      <c r="F198" s="5">
        <v>7.6588399999999996</v>
      </c>
      <c r="G198" s="5">
        <v>10.061879999999999</v>
      </c>
      <c r="H198" s="5">
        <v>94.705600000000004</v>
      </c>
      <c r="I198" s="5">
        <v>1.5483</v>
      </c>
      <c r="J198" s="5">
        <v>0.5</v>
      </c>
      <c r="K198" s="5">
        <v>2</v>
      </c>
      <c r="L198" s="5">
        <v>22</v>
      </c>
      <c r="M198" s="5">
        <v>1.2022999999999999E-2</v>
      </c>
      <c r="N198" s="31"/>
      <c r="O198" s="5">
        <v>0.45216000000000006</v>
      </c>
      <c r="R198" s="57"/>
    </row>
    <row r="199" spans="2:18" x14ac:dyDescent="0.25">
      <c r="B199" s="2" t="s">
        <v>15</v>
      </c>
      <c r="C199" s="3">
        <v>2014</v>
      </c>
      <c r="D199" s="7" t="s">
        <v>18</v>
      </c>
      <c r="E199" s="8">
        <v>86.166499999999999</v>
      </c>
      <c r="F199" s="8">
        <v>7.5044000000000004</v>
      </c>
      <c r="G199" s="8">
        <v>10.909840000000001</v>
      </c>
      <c r="H199" s="8">
        <v>97.505299999999991</v>
      </c>
      <c r="I199" s="8">
        <v>0.51589999999999991</v>
      </c>
      <c r="J199" s="8">
        <v>0.62480000000000002</v>
      </c>
      <c r="K199" s="8">
        <v>2</v>
      </c>
      <c r="L199" s="8">
        <v>11.5</v>
      </c>
      <c r="M199" s="8">
        <v>2.8288000000000001E-2</v>
      </c>
      <c r="N199" s="31"/>
      <c r="O199" s="8">
        <v>0.62662244999999994</v>
      </c>
      <c r="R199" s="57"/>
    </row>
    <row r="200" spans="2:18" x14ac:dyDescent="0.25">
      <c r="B200" s="5" t="s">
        <v>15</v>
      </c>
      <c r="C200" s="3">
        <v>2015</v>
      </c>
      <c r="D200" s="4" t="s">
        <v>17</v>
      </c>
      <c r="E200" s="5">
        <v>84.042100000000005</v>
      </c>
      <c r="F200" s="5">
        <v>7.8622299999999994</v>
      </c>
      <c r="G200" s="5">
        <v>10.13768</v>
      </c>
      <c r="H200" s="5">
        <v>94.817599999999999</v>
      </c>
      <c r="I200" s="5">
        <v>26.599999999999998</v>
      </c>
      <c r="J200" s="5">
        <v>1.0109542656112578</v>
      </c>
      <c r="K200" s="5">
        <v>3.9041776903825509</v>
      </c>
      <c r="L200" s="5">
        <v>14.500000000000002</v>
      </c>
      <c r="M200" s="5">
        <v>2.7417999999999998E-2</v>
      </c>
      <c r="N200" s="31"/>
      <c r="O200" s="5">
        <v>1.7060053000000002</v>
      </c>
      <c r="R200" s="57"/>
    </row>
    <row r="201" spans="2:18" x14ac:dyDescent="0.25">
      <c r="B201" s="2" t="s">
        <v>15</v>
      </c>
      <c r="C201" s="3">
        <v>2015</v>
      </c>
      <c r="D201" s="7" t="s">
        <v>18</v>
      </c>
      <c r="E201" s="13" t="s">
        <v>19</v>
      </c>
      <c r="F201" s="13" t="s">
        <v>19</v>
      </c>
      <c r="G201" s="13" t="s">
        <v>19</v>
      </c>
      <c r="H201" s="13" t="s">
        <v>19</v>
      </c>
      <c r="I201" s="13" t="s">
        <v>19</v>
      </c>
      <c r="J201" s="13" t="s">
        <v>19</v>
      </c>
      <c r="K201" s="13" t="s">
        <v>19</v>
      </c>
      <c r="L201" s="13" t="s">
        <v>19</v>
      </c>
      <c r="M201" s="13" t="s">
        <v>19</v>
      </c>
      <c r="N201" s="13" t="s">
        <v>19</v>
      </c>
      <c r="O201" s="13" t="s">
        <v>19</v>
      </c>
      <c r="R201" s="57"/>
    </row>
    <row r="202" spans="2:18" x14ac:dyDescent="0.25">
      <c r="B202" s="2" t="s">
        <v>15</v>
      </c>
      <c r="C202" s="3">
        <v>2016</v>
      </c>
      <c r="D202" s="4" t="s">
        <v>17</v>
      </c>
      <c r="E202" s="5">
        <v>88.263499999999993</v>
      </c>
      <c r="F202" s="5">
        <v>7.6572699999999996</v>
      </c>
      <c r="G202" s="5">
        <v>10.24104</v>
      </c>
      <c r="H202" s="5">
        <v>97.122900000000001</v>
      </c>
      <c r="I202" s="13" t="s">
        <v>19</v>
      </c>
      <c r="J202" s="5">
        <v>1</v>
      </c>
      <c r="K202" s="5">
        <v>3.0339999999999998</v>
      </c>
      <c r="L202" s="5">
        <v>15</v>
      </c>
      <c r="M202" s="5">
        <v>2.2312000000000002E-2</v>
      </c>
      <c r="N202" s="5">
        <v>1.1345768156424584E-2</v>
      </c>
      <c r="O202" s="5">
        <v>0.56234500000000009</v>
      </c>
      <c r="R202" s="57"/>
    </row>
    <row r="203" spans="2:18" x14ac:dyDescent="0.25">
      <c r="B203" s="2" t="s">
        <v>15</v>
      </c>
      <c r="C203" s="3">
        <v>2016</v>
      </c>
      <c r="D203" s="7" t="s">
        <v>18</v>
      </c>
      <c r="E203" s="8">
        <v>78.973700000000008</v>
      </c>
      <c r="F203" s="8">
        <v>8.0696300000000001</v>
      </c>
      <c r="G203" s="8">
        <v>10.16985</v>
      </c>
      <c r="H203" s="8">
        <v>99.546899999999994</v>
      </c>
      <c r="I203" s="13" t="s">
        <v>19</v>
      </c>
      <c r="J203" s="8">
        <v>1</v>
      </c>
      <c r="K203" s="8">
        <v>2</v>
      </c>
      <c r="L203" s="8">
        <v>21.4</v>
      </c>
      <c r="M203" s="13" t="s">
        <v>19</v>
      </c>
      <c r="N203" s="8">
        <v>8.2407453416149141E-3</v>
      </c>
      <c r="O203" s="8">
        <v>0.73315875000000008</v>
      </c>
      <c r="R203" s="57"/>
    </row>
    <row r="204" spans="2:18" x14ac:dyDescent="0.25">
      <c r="B204" s="2" t="s">
        <v>15</v>
      </c>
      <c r="C204" s="3">
        <v>2017</v>
      </c>
      <c r="D204" s="4" t="s">
        <v>17</v>
      </c>
      <c r="E204" s="5">
        <v>90.266300000000001</v>
      </c>
      <c r="F204" s="5">
        <v>7.6446199999999997</v>
      </c>
      <c r="G204" s="5">
        <v>10.61192</v>
      </c>
      <c r="H204" s="5">
        <v>99.548599999999993</v>
      </c>
      <c r="I204" s="13" t="s">
        <v>19</v>
      </c>
      <c r="J204" s="5">
        <v>1.0059399999999998</v>
      </c>
      <c r="K204" s="5">
        <v>3.0061999999999998</v>
      </c>
      <c r="L204" s="5">
        <v>13.5</v>
      </c>
      <c r="M204" s="5">
        <v>6.2199000000000004E-2</v>
      </c>
      <c r="N204" s="5">
        <v>7.921000000000001E-3</v>
      </c>
      <c r="O204" s="5">
        <v>0.80110000000000003</v>
      </c>
      <c r="R204" s="57"/>
    </row>
    <row r="205" spans="2:18" x14ac:dyDescent="0.25">
      <c r="B205" s="2" t="s">
        <v>15</v>
      </c>
      <c r="C205" s="3">
        <v>2017</v>
      </c>
      <c r="D205" s="7" t="s">
        <v>18</v>
      </c>
      <c r="E205" s="8">
        <v>89.435000000000002</v>
      </c>
      <c r="F205" s="8">
        <v>7.7</v>
      </c>
      <c r="G205" s="8">
        <v>10.647629999999999</v>
      </c>
      <c r="H205" s="8">
        <v>96.612800000000007</v>
      </c>
      <c r="I205" s="13" t="s">
        <v>19</v>
      </c>
      <c r="J205" s="8">
        <v>1</v>
      </c>
      <c r="K205" s="8">
        <v>3</v>
      </c>
      <c r="L205" s="8">
        <v>11</v>
      </c>
      <c r="M205" s="8">
        <v>5.1841999999999999E-2</v>
      </c>
      <c r="N205" s="8">
        <v>8.0619999999999997E-3</v>
      </c>
      <c r="O205" s="8">
        <v>1.3216000000000001</v>
      </c>
      <c r="R205" s="57"/>
    </row>
    <row r="206" spans="2:18" x14ac:dyDescent="0.25">
      <c r="B206" s="5" t="s">
        <v>23</v>
      </c>
      <c r="C206" s="3">
        <v>2013</v>
      </c>
      <c r="D206" s="4" t="s">
        <v>17</v>
      </c>
      <c r="E206" s="5">
        <v>88.717199999999991</v>
      </c>
      <c r="F206" s="5">
        <v>7.2554999999999996</v>
      </c>
      <c r="G206" s="5">
        <v>9.3255300000000005</v>
      </c>
      <c r="H206" s="5">
        <v>92.164500000000004</v>
      </c>
      <c r="I206" s="5">
        <v>0</v>
      </c>
      <c r="J206" s="5">
        <v>3.0085999999999999</v>
      </c>
      <c r="K206" s="5">
        <v>6.0000000000000009</v>
      </c>
      <c r="L206" s="5">
        <v>21</v>
      </c>
      <c r="M206" s="13" t="s">
        <v>19</v>
      </c>
      <c r="N206" s="13" t="s">
        <v>19</v>
      </c>
      <c r="O206" s="13" t="s">
        <v>19</v>
      </c>
      <c r="R206" s="57"/>
    </row>
    <row r="207" spans="2:18" x14ac:dyDescent="0.25">
      <c r="B207" s="5" t="s">
        <v>23</v>
      </c>
      <c r="C207" s="3">
        <v>2013</v>
      </c>
      <c r="D207" s="7" t="s">
        <v>18</v>
      </c>
      <c r="E207" s="5">
        <v>83.279200000000003</v>
      </c>
      <c r="F207" s="5">
        <v>8.4663399999999989</v>
      </c>
      <c r="G207" s="5">
        <v>11.13358</v>
      </c>
      <c r="H207" s="5">
        <v>99.785499999999985</v>
      </c>
      <c r="I207" s="5">
        <v>0</v>
      </c>
      <c r="J207" s="5">
        <v>0.5</v>
      </c>
      <c r="K207" s="5">
        <v>5.6230000000000002</v>
      </c>
      <c r="L207" s="5">
        <v>9</v>
      </c>
      <c r="M207" s="13" t="s">
        <v>19</v>
      </c>
      <c r="N207" s="13" t="s">
        <v>19</v>
      </c>
      <c r="O207" s="13" t="s">
        <v>19</v>
      </c>
      <c r="R207" s="57"/>
    </row>
    <row r="208" spans="2:18" x14ac:dyDescent="0.25">
      <c r="B208" s="5" t="s">
        <v>23</v>
      </c>
      <c r="C208" s="3">
        <v>2014</v>
      </c>
      <c r="D208" s="4" t="s">
        <v>17</v>
      </c>
      <c r="E208" s="5">
        <v>78.450199999999995</v>
      </c>
      <c r="F208" s="5">
        <v>7.7270599999999998</v>
      </c>
      <c r="G208" s="5">
        <v>9.9062900000000003</v>
      </c>
      <c r="H208" s="5">
        <v>98.105400000000003</v>
      </c>
      <c r="I208" s="5">
        <v>1.1201000000000001</v>
      </c>
      <c r="J208" s="5">
        <v>0.5</v>
      </c>
      <c r="K208" s="5">
        <v>2</v>
      </c>
      <c r="L208" s="5">
        <v>24.000000000000004</v>
      </c>
      <c r="M208" s="5">
        <v>1.7218000000000001E-2</v>
      </c>
      <c r="N208" s="31"/>
      <c r="O208" s="5">
        <v>0.39265110000000003</v>
      </c>
      <c r="R208" s="57"/>
    </row>
    <row r="209" spans="2:33" x14ac:dyDescent="0.25">
      <c r="B209" s="5" t="s">
        <v>23</v>
      </c>
      <c r="C209" s="3">
        <v>2014</v>
      </c>
      <c r="D209" s="7" t="s">
        <v>18</v>
      </c>
      <c r="E209" s="5">
        <v>86.128299999999996</v>
      </c>
      <c r="F209" s="5">
        <v>7.67591</v>
      </c>
      <c r="G209" s="5">
        <v>11.289770000000001</v>
      </c>
      <c r="H209" s="5">
        <v>100.68979999999999</v>
      </c>
      <c r="I209" s="5">
        <v>0</v>
      </c>
      <c r="J209" s="5">
        <v>0.66039999999999999</v>
      </c>
      <c r="K209" s="5">
        <v>2</v>
      </c>
      <c r="L209" s="5">
        <v>8</v>
      </c>
      <c r="M209" s="5">
        <v>2.6750999999999997E-2</v>
      </c>
      <c r="N209" s="31"/>
      <c r="O209" s="5">
        <v>0.99322784999999991</v>
      </c>
      <c r="R209" s="57"/>
      <c r="Y209" s="57"/>
    </row>
    <row r="210" spans="2:33" x14ac:dyDescent="0.25">
      <c r="B210" s="5" t="s">
        <v>23</v>
      </c>
      <c r="C210" s="3">
        <v>2015</v>
      </c>
      <c r="D210" s="4" t="s">
        <v>17</v>
      </c>
      <c r="E210" s="5">
        <v>82.811199999999999</v>
      </c>
      <c r="F210" s="5">
        <v>6.9897700000000009</v>
      </c>
      <c r="G210" s="5">
        <v>9.9970299999999988</v>
      </c>
      <c r="H210" s="5">
        <v>97.908299999999997</v>
      </c>
      <c r="I210" s="13" t="s">
        <v>19</v>
      </c>
      <c r="J210" s="5">
        <v>1</v>
      </c>
      <c r="K210" s="5">
        <v>4.7944333214158004</v>
      </c>
      <c r="L210" s="5">
        <v>14</v>
      </c>
      <c r="M210" s="5">
        <v>3.5647999999999999E-2</v>
      </c>
      <c r="N210" s="31"/>
      <c r="O210" s="5">
        <v>2.0164093999999997</v>
      </c>
      <c r="R210" s="57"/>
    </row>
    <row r="211" spans="2:33" x14ac:dyDescent="0.25">
      <c r="B211" s="5" t="s">
        <v>23</v>
      </c>
      <c r="C211" s="3">
        <v>2015</v>
      </c>
      <c r="D211" s="7" t="s">
        <v>18</v>
      </c>
      <c r="E211" s="13" t="s">
        <v>19</v>
      </c>
      <c r="F211" s="13" t="s">
        <v>19</v>
      </c>
      <c r="G211" s="13" t="s">
        <v>19</v>
      </c>
      <c r="H211" s="13" t="s">
        <v>19</v>
      </c>
      <c r="I211" s="13" t="s">
        <v>19</v>
      </c>
      <c r="J211" s="13" t="s">
        <v>19</v>
      </c>
      <c r="K211" s="13" t="s">
        <v>19</v>
      </c>
      <c r="L211" s="13" t="s">
        <v>19</v>
      </c>
      <c r="M211" s="13" t="s">
        <v>19</v>
      </c>
      <c r="N211" s="13" t="s">
        <v>19</v>
      </c>
      <c r="O211" s="13" t="s">
        <v>19</v>
      </c>
      <c r="Q211" s="30"/>
      <c r="R211" s="57"/>
      <c r="Y211"/>
      <c r="Z211"/>
      <c r="AA211"/>
      <c r="AB211"/>
      <c r="AC211"/>
      <c r="AD211"/>
      <c r="AE211"/>
      <c r="AF211"/>
      <c r="AG211"/>
    </row>
    <row r="212" spans="2:33" x14ac:dyDescent="0.25">
      <c r="B212" s="5" t="s">
        <v>23</v>
      </c>
      <c r="C212" s="3">
        <v>2016</v>
      </c>
      <c r="D212" s="4" t="s">
        <v>17</v>
      </c>
      <c r="E212" s="5">
        <v>88.734700000000004</v>
      </c>
      <c r="F212" s="5">
        <v>7.7426300000000001</v>
      </c>
      <c r="G212" s="5">
        <v>9.9730300000000014</v>
      </c>
      <c r="H212" s="5">
        <v>99.575400000000002</v>
      </c>
      <c r="I212" s="13" t="s">
        <v>19</v>
      </c>
      <c r="J212" s="5">
        <v>1</v>
      </c>
      <c r="K212" s="5">
        <v>2</v>
      </c>
      <c r="L212" s="5">
        <v>17.5</v>
      </c>
      <c r="M212" s="5">
        <v>2.0868000000000001E-2</v>
      </c>
      <c r="N212" s="5">
        <v>1.0828184357541903E-2</v>
      </c>
      <c r="O212" s="5">
        <v>0.64785625000000002</v>
      </c>
      <c r="Q212" s="30"/>
      <c r="R212" s="57"/>
      <c r="Y212"/>
      <c r="Z212"/>
      <c r="AA212"/>
      <c r="AB212"/>
      <c r="AC212"/>
      <c r="AD212"/>
      <c r="AE212"/>
      <c r="AF212"/>
      <c r="AG212"/>
    </row>
    <row r="213" spans="2:33" x14ac:dyDescent="0.25">
      <c r="B213" s="5" t="s">
        <v>23</v>
      </c>
      <c r="C213" s="3">
        <v>2016</v>
      </c>
      <c r="D213" s="7" t="s">
        <v>18</v>
      </c>
      <c r="E213" s="5">
        <v>78.668499999999995</v>
      </c>
      <c r="F213" s="5">
        <v>7.89907</v>
      </c>
      <c r="G213" s="5">
        <v>10.26483</v>
      </c>
      <c r="H213" s="5">
        <v>100.03700000000001</v>
      </c>
      <c r="I213" s="13" t="s">
        <v>19</v>
      </c>
      <c r="J213" s="5">
        <v>1</v>
      </c>
      <c r="K213" s="5">
        <v>2</v>
      </c>
      <c r="L213" s="5">
        <v>16.399999999999999</v>
      </c>
      <c r="M213" s="13" t="s">
        <v>19</v>
      </c>
      <c r="N213" s="5">
        <v>2.1788436213991763E-2</v>
      </c>
      <c r="O213" s="5">
        <v>0.84505330000000001</v>
      </c>
      <c r="Q213" s="30"/>
      <c r="R213" s="57"/>
      <c r="Y213"/>
      <c r="Z213"/>
      <c r="AA213"/>
      <c r="AB213"/>
      <c r="AC213"/>
      <c r="AD213"/>
      <c r="AE213"/>
      <c r="AF213"/>
      <c r="AG213"/>
    </row>
    <row r="214" spans="2:33" x14ac:dyDescent="0.25">
      <c r="B214" s="5" t="s">
        <v>23</v>
      </c>
      <c r="C214" s="3">
        <v>2017</v>
      </c>
      <c r="D214" s="4" t="s">
        <v>17</v>
      </c>
      <c r="E214" s="5">
        <v>88.311099999999996</v>
      </c>
      <c r="F214" s="5">
        <v>7.4402400000000002</v>
      </c>
      <c r="G214" s="5">
        <v>10.045359999999999</v>
      </c>
      <c r="H214" s="5">
        <v>98.504999999999995</v>
      </c>
      <c r="I214" s="13" t="s">
        <v>19</v>
      </c>
      <c r="J214" s="5">
        <v>1</v>
      </c>
      <c r="K214" s="5">
        <v>3.0000000000000004</v>
      </c>
      <c r="L214" s="5">
        <v>17.5</v>
      </c>
      <c r="M214" s="5">
        <v>0.46505199999999991</v>
      </c>
      <c r="N214" s="5">
        <v>6.7650000000000002E-3</v>
      </c>
      <c r="O214" s="5">
        <v>1.1673</v>
      </c>
      <c r="Q214" s="30"/>
      <c r="R214" s="30"/>
      <c r="Y214"/>
      <c r="Z214"/>
      <c r="AA214"/>
      <c r="AB214"/>
      <c r="AC214"/>
      <c r="AD214"/>
      <c r="AE214"/>
      <c r="AF214"/>
      <c r="AG214"/>
    </row>
    <row r="215" spans="2:33" x14ac:dyDescent="0.25">
      <c r="B215" s="5" t="s">
        <v>23</v>
      </c>
      <c r="C215" s="3">
        <v>2017</v>
      </c>
      <c r="D215" s="7" t="s">
        <v>18</v>
      </c>
      <c r="E215" s="5">
        <v>89.366699999999994</v>
      </c>
      <c r="F215" s="5">
        <v>7.8585000000000003</v>
      </c>
      <c r="G215" s="5">
        <v>10.95612</v>
      </c>
      <c r="H215" s="5">
        <v>98.98</v>
      </c>
      <c r="I215" s="13" t="s">
        <v>19</v>
      </c>
      <c r="J215" s="5">
        <v>1</v>
      </c>
      <c r="K215" s="5">
        <v>3</v>
      </c>
      <c r="L215" s="5">
        <v>9.5</v>
      </c>
      <c r="M215" s="5">
        <v>4.9875000000000003E-2</v>
      </c>
      <c r="N215" s="5">
        <v>8.8050000000000003E-3</v>
      </c>
      <c r="O215" s="5">
        <v>1.5810999999999997</v>
      </c>
      <c r="Q215" s="30"/>
      <c r="R215" s="30"/>
      <c r="Y215"/>
      <c r="Z215"/>
      <c r="AA215"/>
      <c r="AB215"/>
      <c r="AC215"/>
      <c r="AD215"/>
      <c r="AE215"/>
      <c r="AF215"/>
      <c r="AG215"/>
    </row>
    <row r="216" spans="2:33" ht="15" customHeight="1" x14ac:dyDescent="0.25">
      <c r="B216" s="22" t="s">
        <v>22</v>
      </c>
      <c r="C216" s="3">
        <v>2013</v>
      </c>
      <c r="D216" s="4" t="s">
        <v>17</v>
      </c>
      <c r="E216" s="5">
        <v>88.7761</v>
      </c>
      <c r="F216" s="5">
        <v>7.3501899999999996</v>
      </c>
      <c r="G216" s="5">
        <v>10.12786</v>
      </c>
      <c r="H216" s="5">
        <v>98.449999999999989</v>
      </c>
      <c r="I216" s="5">
        <v>0.18720000000000001</v>
      </c>
      <c r="J216" s="5">
        <v>2.76</v>
      </c>
      <c r="K216" s="5">
        <v>5.9999999999999991</v>
      </c>
      <c r="L216" s="5">
        <v>15.5</v>
      </c>
      <c r="M216" s="13" t="s">
        <v>19</v>
      </c>
      <c r="N216" s="13" t="s">
        <v>19</v>
      </c>
      <c r="O216" s="13" t="s">
        <v>19</v>
      </c>
      <c r="Q216" s="30"/>
      <c r="R216" s="30"/>
      <c r="Y216"/>
      <c r="Z216"/>
      <c r="AA216"/>
      <c r="AB216"/>
      <c r="AC216"/>
      <c r="AD216"/>
      <c r="AE216"/>
      <c r="AF216"/>
      <c r="AG216"/>
    </row>
    <row r="217" spans="2:33" x14ac:dyDescent="0.25">
      <c r="B217" s="22" t="s">
        <v>22</v>
      </c>
      <c r="C217" s="3">
        <v>2013</v>
      </c>
      <c r="D217" s="7" t="s">
        <v>18</v>
      </c>
      <c r="E217" s="5">
        <v>83.075800000000001</v>
      </c>
      <c r="F217" s="5">
        <v>8.3687199999999997</v>
      </c>
      <c r="G217" s="5">
        <v>11.15184</v>
      </c>
      <c r="H217" s="5">
        <v>99.954599999999999</v>
      </c>
      <c r="I217" s="5">
        <v>0</v>
      </c>
      <c r="J217" s="5">
        <v>0.5</v>
      </c>
      <c r="K217" s="5">
        <v>4.1959999999999997</v>
      </c>
      <c r="L217" s="5">
        <v>9.5</v>
      </c>
      <c r="M217" s="13" t="s">
        <v>19</v>
      </c>
      <c r="N217" s="13" t="s">
        <v>19</v>
      </c>
      <c r="O217" s="13" t="s">
        <v>19</v>
      </c>
      <c r="Q217" s="30"/>
      <c r="R217" s="30"/>
      <c r="Y217"/>
      <c r="Z217"/>
      <c r="AA217"/>
      <c r="AB217"/>
      <c r="AC217"/>
      <c r="AD217"/>
      <c r="AE217"/>
      <c r="AF217"/>
      <c r="AG217"/>
    </row>
    <row r="218" spans="2:33" x14ac:dyDescent="0.25">
      <c r="B218" s="22" t="s">
        <v>22</v>
      </c>
      <c r="C218" s="3">
        <v>2014</v>
      </c>
      <c r="D218" s="4" t="s">
        <v>17</v>
      </c>
      <c r="E218" s="5">
        <v>78.489500000000007</v>
      </c>
      <c r="F218" s="5">
        <v>7.6183700000000005</v>
      </c>
      <c r="G218" s="5">
        <v>10.11806</v>
      </c>
      <c r="H218" s="5">
        <v>99.160499999999999</v>
      </c>
      <c r="I218" s="13" t="s">
        <v>19</v>
      </c>
      <c r="J218" s="5">
        <v>0.5</v>
      </c>
      <c r="K218" s="5">
        <v>3.1329999999999996</v>
      </c>
      <c r="L218" s="5">
        <v>22</v>
      </c>
      <c r="M218" s="5">
        <v>0.01</v>
      </c>
      <c r="N218" s="31"/>
      <c r="O218" s="5">
        <v>0.52777425</v>
      </c>
      <c r="Q218" s="30"/>
      <c r="R218" s="30"/>
      <c r="Y218"/>
      <c r="Z218"/>
      <c r="AA218"/>
      <c r="AB218"/>
      <c r="AC218"/>
      <c r="AD218"/>
      <c r="AE218"/>
      <c r="AF218"/>
      <c r="AG218"/>
    </row>
    <row r="219" spans="2:33" x14ac:dyDescent="0.25">
      <c r="B219" s="22" t="s">
        <v>22</v>
      </c>
      <c r="C219" s="3">
        <v>2014</v>
      </c>
      <c r="D219" s="7" t="s">
        <v>18</v>
      </c>
      <c r="E219" s="5">
        <v>86.151600000000002</v>
      </c>
      <c r="F219" s="5">
        <v>7.5182399999999996</v>
      </c>
      <c r="G219" s="13" t="s">
        <v>19</v>
      </c>
      <c r="H219" s="13" t="s">
        <v>19</v>
      </c>
      <c r="I219" s="5">
        <v>0</v>
      </c>
      <c r="J219" s="5">
        <v>0.84499999999999997</v>
      </c>
      <c r="K219" s="5">
        <v>10.008000000000001</v>
      </c>
      <c r="L219" s="5">
        <v>18</v>
      </c>
      <c r="M219" s="5">
        <v>1.5922000000000002E-2</v>
      </c>
      <c r="N219" s="31"/>
      <c r="O219" s="5">
        <v>0.41740069999999996</v>
      </c>
      <c r="Q219" s="30"/>
      <c r="R219" s="30"/>
      <c r="Y219"/>
      <c r="Z219"/>
      <c r="AA219"/>
      <c r="AB219"/>
      <c r="AC219"/>
      <c r="AD219"/>
      <c r="AE219"/>
      <c r="AF219"/>
      <c r="AG219"/>
    </row>
    <row r="220" spans="2:33" x14ac:dyDescent="0.25">
      <c r="B220" s="5" t="s">
        <v>22</v>
      </c>
      <c r="C220" s="3">
        <v>2015</v>
      </c>
      <c r="D220" s="4" t="s">
        <v>17</v>
      </c>
      <c r="E220" s="13" t="s">
        <v>19</v>
      </c>
      <c r="F220" s="13" t="s">
        <v>19</v>
      </c>
      <c r="G220" s="13" t="s">
        <v>19</v>
      </c>
      <c r="H220" s="13" t="s">
        <v>19</v>
      </c>
      <c r="I220" s="13" t="s">
        <v>19</v>
      </c>
      <c r="J220" s="13" t="s">
        <v>19</v>
      </c>
      <c r="K220" s="13" t="s">
        <v>19</v>
      </c>
      <c r="L220" s="13" t="s">
        <v>19</v>
      </c>
      <c r="M220" s="13" t="s">
        <v>19</v>
      </c>
      <c r="N220" s="13" t="s">
        <v>19</v>
      </c>
      <c r="O220" s="13" t="s">
        <v>19</v>
      </c>
      <c r="Q220" s="30"/>
      <c r="R220" s="30"/>
      <c r="Y220"/>
      <c r="Z220"/>
      <c r="AA220"/>
      <c r="AB220"/>
      <c r="AC220"/>
      <c r="AD220"/>
      <c r="AE220"/>
      <c r="AF220"/>
      <c r="AG220"/>
    </row>
    <row r="221" spans="2:33" x14ac:dyDescent="0.25">
      <c r="B221" s="5" t="s">
        <v>22</v>
      </c>
      <c r="C221" s="3">
        <v>2015</v>
      </c>
      <c r="D221" s="7" t="s">
        <v>18</v>
      </c>
      <c r="E221" s="13" t="s">
        <v>19</v>
      </c>
      <c r="F221" s="13" t="s">
        <v>19</v>
      </c>
      <c r="G221" s="13" t="s">
        <v>19</v>
      </c>
      <c r="H221" s="13" t="s">
        <v>19</v>
      </c>
      <c r="I221" s="13" t="s">
        <v>19</v>
      </c>
      <c r="J221" s="5">
        <v>1</v>
      </c>
      <c r="K221" s="5">
        <v>1.3088618592528234</v>
      </c>
      <c r="L221" s="5">
        <v>17</v>
      </c>
      <c r="M221" s="5">
        <v>1.2604000000000001E-2</v>
      </c>
      <c r="N221" s="31"/>
      <c r="O221" s="5">
        <v>6.4799474000000012</v>
      </c>
      <c r="Q221" s="30"/>
      <c r="R221" s="30"/>
      <c r="Y221"/>
      <c r="Z221"/>
      <c r="AA221"/>
      <c r="AB221"/>
      <c r="AC221"/>
      <c r="AD221"/>
      <c r="AE221"/>
      <c r="AF221"/>
      <c r="AG221"/>
    </row>
    <row r="222" spans="2:33" x14ac:dyDescent="0.25">
      <c r="B222" s="5" t="s">
        <v>22</v>
      </c>
      <c r="C222" s="3">
        <v>2016</v>
      </c>
      <c r="D222" s="4" t="s">
        <v>17</v>
      </c>
      <c r="E222" s="5">
        <v>88.196399999999997</v>
      </c>
      <c r="F222" s="5">
        <v>7.8017199999999995</v>
      </c>
      <c r="G222" s="5">
        <v>10.017859999999999</v>
      </c>
      <c r="H222" s="5">
        <v>97.256599999999992</v>
      </c>
      <c r="I222" s="13" t="s">
        <v>19</v>
      </c>
      <c r="J222" s="5">
        <v>1</v>
      </c>
      <c r="K222" s="5">
        <v>2.8240000000000003</v>
      </c>
      <c r="L222" s="5">
        <v>14.999999999999998</v>
      </c>
      <c r="M222" s="5">
        <v>2.0677999999999998E-2</v>
      </c>
      <c r="N222" s="5">
        <v>1.1172932960893858E-2</v>
      </c>
      <c r="O222" s="5">
        <v>0.45073974999999999</v>
      </c>
      <c r="Q222" s="30"/>
      <c r="R222" s="30"/>
      <c r="Y222"/>
      <c r="Z222"/>
      <c r="AA222"/>
      <c r="AB222"/>
      <c r="AC222"/>
      <c r="AD222"/>
      <c r="AE222"/>
      <c r="AF222"/>
      <c r="AG222"/>
    </row>
    <row r="223" spans="2:33" x14ac:dyDescent="0.25">
      <c r="B223" s="5" t="s">
        <v>22</v>
      </c>
      <c r="C223" s="3">
        <v>2016</v>
      </c>
      <c r="D223" s="7" t="s">
        <v>18</v>
      </c>
      <c r="E223" s="5">
        <v>78.92880000000001</v>
      </c>
      <c r="F223" s="5">
        <v>7.8651200000000001</v>
      </c>
      <c r="G223" s="5">
        <v>10.111520000000001</v>
      </c>
      <c r="H223" s="5">
        <v>97.855400000000003</v>
      </c>
      <c r="I223" s="13" t="s">
        <v>19</v>
      </c>
      <c r="J223" s="5">
        <v>1</v>
      </c>
      <c r="K223" s="5">
        <v>2</v>
      </c>
      <c r="L223" s="5">
        <v>15.6</v>
      </c>
      <c r="M223" s="13" t="s">
        <v>19</v>
      </c>
      <c r="N223" s="5">
        <v>1.0210634665030803E-2</v>
      </c>
      <c r="O223" s="5">
        <v>0.78237690000000026</v>
      </c>
      <c r="Q223" s="30"/>
      <c r="R223" s="30"/>
      <c r="Y223"/>
      <c r="Z223"/>
      <c r="AA223"/>
      <c r="AB223"/>
      <c r="AC223"/>
      <c r="AD223"/>
      <c r="AE223"/>
      <c r="AF223"/>
      <c r="AG223"/>
    </row>
    <row r="224" spans="2:33" x14ac:dyDescent="0.25">
      <c r="B224" s="5" t="s">
        <v>22</v>
      </c>
      <c r="C224" s="3">
        <v>2017</v>
      </c>
      <c r="D224" s="4" t="s">
        <v>17</v>
      </c>
      <c r="E224" s="5">
        <v>88.386600000000001</v>
      </c>
      <c r="F224" s="5">
        <v>7.4531099999999988</v>
      </c>
      <c r="G224" s="5">
        <v>10.0556</v>
      </c>
      <c r="H224" s="5">
        <v>97.984999999999999</v>
      </c>
      <c r="I224" s="13" t="s">
        <v>19</v>
      </c>
      <c r="J224" s="5">
        <v>1</v>
      </c>
      <c r="K224" s="5">
        <v>3.0428000000000002</v>
      </c>
      <c r="L224" s="5">
        <v>17</v>
      </c>
      <c r="M224" s="5">
        <v>0.31595999999999996</v>
      </c>
      <c r="N224" s="5">
        <v>8.5889999999999994E-3</v>
      </c>
      <c r="O224" s="5">
        <v>1.2671999999999999</v>
      </c>
      <c r="Q224" s="30"/>
      <c r="R224" s="30"/>
      <c r="Y224"/>
      <c r="Z224"/>
      <c r="AA224"/>
      <c r="AB224"/>
      <c r="AC224"/>
      <c r="AD224"/>
      <c r="AE224"/>
      <c r="AF224"/>
      <c r="AG224"/>
    </row>
    <row r="225" spans="2:42" x14ac:dyDescent="0.25">
      <c r="B225" s="5" t="s">
        <v>22</v>
      </c>
      <c r="C225" s="3">
        <v>2017</v>
      </c>
      <c r="D225" s="7" t="s">
        <v>18</v>
      </c>
      <c r="E225" s="5">
        <v>89.093400000000003</v>
      </c>
      <c r="F225" s="5">
        <v>7.8461999999999996</v>
      </c>
      <c r="G225" s="5">
        <v>10.929380000000002</v>
      </c>
      <c r="H225" s="5">
        <v>98.762199999999993</v>
      </c>
      <c r="I225" s="13" t="s">
        <v>19</v>
      </c>
      <c r="J225" s="5">
        <v>1</v>
      </c>
      <c r="K225" s="5">
        <v>3</v>
      </c>
      <c r="L225" s="5">
        <v>11.5</v>
      </c>
      <c r="M225" s="5">
        <v>5.6398000000000004E-2</v>
      </c>
      <c r="N225" s="5">
        <v>1.0053999999999999E-2</v>
      </c>
      <c r="O225" s="5">
        <v>1.7384000000000002</v>
      </c>
      <c r="Q225" s="30"/>
      <c r="R225" s="30"/>
      <c r="Y225"/>
      <c r="Z225"/>
      <c r="AA225"/>
      <c r="AB225"/>
      <c r="AC225"/>
      <c r="AD225"/>
      <c r="AE225"/>
      <c r="AF225"/>
      <c r="AG225"/>
    </row>
    <row r="226" spans="2:42" x14ac:dyDescent="0.25">
      <c r="Q226" s="30"/>
      <c r="R226" s="30"/>
      <c r="Y226"/>
      <c r="Z226"/>
      <c r="AA226"/>
      <c r="AB226"/>
      <c r="AC226"/>
      <c r="AD226"/>
      <c r="AE226"/>
      <c r="AF226"/>
      <c r="AG226"/>
    </row>
    <row r="227" spans="2:42" x14ac:dyDescent="0.25">
      <c r="Q227" s="30"/>
      <c r="R227" s="30"/>
      <c r="Y227"/>
      <c r="Z227"/>
      <c r="AA227"/>
      <c r="AB227"/>
      <c r="AC227"/>
      <c r="AD227"/>
      <c r="AE227"/>
      <c r="AF227"/>
      <c r="AG227"/>
    </row>
    <row r="228" spans="2:42" x14ac:dyDescent="0.25">
      <c r="Q228" s="30"/>
      <c r="R228" s="30"/>
      <c r="Y228"/>
      <c r="Z228"/>
      <c r="AA228"/>
      <c r="AB228"/>
      <c r="AC228"/>
      <c r="AD228"/>
      <c r="AE228"/>
      <c r="AF228"/>
      <c r="AG228"/>
    </row>
    <row r="235" spans="2:42" x14ac:dyDescent="0.25">
      <c r="C235" s="30" t="str">
        <f>CONCATENATE(C238, ,C237, ,C236)</f>
        <v>Verano 2013 Puerto Octay</v>
      </c>
      <c r="D235" s="30" t="str">
        <f>CONCATENATE(D238, ,D237, ,D236)</f>
        <v>Invierno 2013 Puerto Octay</v>
      </c>
      <c r="E235" s="30" t="str">
        <f t="shared" ref="E235:AP235" si="39">CONCATENATE(E238, ,E237, ,E236)</f>
        <v>Verano 2014 Puerto Octay</v>
      </c>
      <c r="F235" s="30" t="str">
        <f t="shared" si="39"/>
        <v>Invierno 2014 Puerto Octay</v>
      </c>
      <c r="G235" s="30" t="str">
        <f t="shared" si="39"/>
        <v>Verano 2015 Puerto Octay</v>
      </c>
      <c r="H235" s="30" t="str">
        <f t="shared" si="39"/>
        <v>Invierno 2015 Puerto Octay</v>
      </c>
      <c r="I235" s="30" t="str">
        <f t="shared" si="39"/>
        <v>Verano 2016 Puerto Octay</v>
      </c>
      <c r="J235" s="30" t="str">
        <f t="shared" si="39"/>
        <v>Invierno 2016 Puerto Octay</v>
      </c>
      <c r="K235" s="30" t="str">
        <f t="shared" si="39"/>
        <v>Verano 2017 Puerto Octay</v>
      </c>
      <c r="L235" s="30" t="str">
        <f t="shared" si="39"/>
        <v>Invierno 2017 Puerto Octay</v>
      </c>
      <c r="M235" s="30" t="str">
        <f t="shared" si="39"/>
        <v>Verano 2013 Ensenada</v>
      </c>
      <c r="N235" s="30" t="str">
        <f t="shared" si="39"/>
        <v>Invierno 2013 Ensenada</v>
      </c>
      <c r="O235" s="30" t="str">
        <f t="shared" si="39"/>
        <v>Verano 2014 Ensenada</v>
      </c>
      <c r="P235" s="30" t="str">
        <f t="shared" si="39"/>
        <v>Invierno 2014 Ensenada</v>
      </c>
      <c r="Q235" s="30" t="str">
        <f t="shared" si="39"/>
        <v>Verano 2015 Ensenada</v>
      </c>
      <c r="R235" s="30" t="str">
        <f t="shared" si="39"/>
        <v>Invierno 2015 Ensenada</v>
      </c>
      <c r="S235" s="30" t="str">
        <f t="shared" si="39"/>
        <v>Verano 2016 Ensenada</v>
      </c>
      <c r="T235" s="30" t="str">
        <f t="shared" si="39"/>
        <v>Invierno 2016 Ensenada</v>
      </c>
      <c r="U235" s="30" t="str">
        <f t="shared" si="39"/>
        <v>Verano 2017 Ensenada</v>
      </c>
      <c r="V235" s="30" t="str">
        <f t="shared" si="39"/>
        <v>Invierno 2017 Ensenada</v>
      </c>
      <c r="W235" s="30" t="str">
        <f t="shared" si="39"/>
        <v>Verano 2013 Puerto Varas</v>
      </c>
      <c r="X235" s="30" t="str">
        <f t="shared" si="39"/>
        <v>Invierno 2013 Puerto Varas</v>
      </c>
      <c r="Y235" s="30" t="str">
        <f t="shared" si="39"/>
        <v>Verano 2014 Puerto Varas</v>
      </c>
      <c r="Z235" s="30" t="str">
        <f t="shared" si="39"/>
        <v>Invierno 2014 Puerto Varas</v>
      </c>
      <c r="AA235" s="30" t="str">
        <f t="shared" si="39"/>
        <v>Verano 2015 Puerto Varas</v>
      </c>
      <c r="AB235" s="30" t="str">
        <f t="shared" si="39"/>
        <v>Invierno 2015 Puerto Varas</v>
      </c>
      <c r="AC235" s="30" t="str">
        <f t="shared" si="39"/>
        <v>Verano 2016 Puerto Varas</v>
      </c>
      <c r="AD235" s="30" t="str">
        <f t="shared" si="39"/>
        <v>Invierno 2016 Puerto Varas</v>
      </c>
      <c r="AE235" s="30" t="str">
        <f t="shared" si="39"/>
        <v>Verano 2017 Puerto Varas</v>
      </c>
      <c r="AF235" s="30" t="str">
        <f t="shared" si="39"/>
        <v>Invierno 2017 Puerto Varas</v>
      </c>
      <c r="AG235" s="30" t="str">
        <f t="shared" si="39"/>
        <v>Verano 2013 Frutillar</v>
      </c>
      <c r="AH235" s="30" t="str">
        <f t="shared" si="39"/>
        <v>Invierno 2013 Frutillar</v>
      </c>
      <c r="AI235" s="30" t="str">
        <f t="shared" si="39"/>
        <v>Verano 2014 Frutillar</v>
      </c>
      <c r="AJ235" s="30" t="str">
        <f t="shared" si="39"/>
        <v>Invierno 2014 Frutillar</v>
      </c>
      <c r="AK235" s="30" t="str">
        <f t="shared" si="39"/>
        <v>Verano 2015 Frutillar</v>
      </c>
      <c r="AL235" s="30" t="str">
        <f t="shared" si="39"/>
        <v>Invierno 2015 Frutillar</v>
      </c>
      <c r="AM235" s="30" t="str">
        <f t="shared" si="39"/>
        <v>Verano 2016 Frutillar</v>
      </c>
      <c r="AN235" s="30" t="str">
        <f t="shared" si="39"/>
        <v>Invierno 2016 Frutillar</v>
      </c>
      <c r="AO235" s="30" t="str">
        <f t="shared" si="39"/>
        <v>Verano 2017 Frutillar</v>
      </c>
      <c r="AP235" s="30" t="str">
        <f t="shared" si="39"/>
        <v>Invierno 2017 Frutillar</v>
      </c>
    </row>
    <row r="236" spans="2:42" x14ac:dyDescent="0.25">
      <c r="B236" s="23" t="s">
        <v>0</v>
      </c>
      <c r="C236" s="2" t="s">
        <v>38</v>
      </c>
      <c r="D236" s="2" t="s">
        <v>38</v>
      </c>
      <c r="E236" s="2" t="s">
        <v>38</v>
      </c>
      <c r="F236" s="2" t="s">
        <v>38</v>
      </c>
      <c r="G236" s="2" t="s">
        <v>38</v>
      </c>
      <c r="H236" s="2" t="s">
        <v>38</v>
      </c>
      <c r="I236" s="2" t="s">
        <v>38</v>
      </c>
      <c r="J236" s="2" t="s">
        <v>38</v>
      </c>
      <c r="K236" s="2" t="s">
        <v>38</v>
      </c>
      <c r="L236" s="2" t="s">
        <v>38</v>
      </c>
      <c r="M236" s="2" t="s">
        <v>41</v>
      </c>
      <c r="N236" s="2" t="s">
        <v>41</v>
      </c>
      <c r="O236" s="2" t="s">
        <v>41</v>
      </c>
      <c r="P236" s="2" t="s">
        <v>41</v>
      </c>
      <c r="Q236" s="2" t="s">
        <v>41</v>
      </c>
      <c r="R236" s="2" t="s">
        <v>41</v>
      </c>
      <c r="S236" s="2" t="s">
        <v>41</v>
      </c>
      <c r="T236" s="2" t="s">
        <v>41</v>
      </c>
      <c r="U236" s="2" t="s">
        <v>41</v>
      </c>
      <c r="V236" s="2" t="s">
        <v>41</v>
      </c>
      <c r="W236" s="5" t="s">
        <v>42</v>
      </c>
      <c r="X236" s="5" t="s">
        <v>42</v>
      </c>
      <c r="Y236" s="5" t="s">
        <v>42</v>
      </c>
      <c r="Z236" s="5" t="s">
        <v>42</v>
      </c>
      <c r="AA236" s="5" t="s">
        <v>42</v>
      </c>
      <c r="AB236" s="5" t="s">
        <v>42</v>
      </c>
      <c r="AC236" s="5" t="s">
        <v>42</v>
      </c>
      <c r="AD236" s="5" t="s">
        <v>42</v>
      </c>
      <c r="AE236" s="5" t="s">
        <v>42</v>
      </c>
      <c r="AF236" s="5" t="s">
        <v>42</v>
      </c>
      <c r="AG236" s="22" t="s">
        <v>43</v>
      </c>
      <c r="AH236" s="22" t="s">
        <v>43</v>
      </c>
      <c r="AI236" s="22" t="s">
        <v>43</v>
      </c>
      <c r="AJ236" s="22" t="s">
        <v>43</v>
      </c>
      <c r="AK236" s="22" t="s">
        <v>43</v>
      </c>
      <c r="AL236" s="22" t="s">
        <v>43</v>
      </c>
      <c r="AM236" s="22" t="s">
        <v>43</v>
      </c>
      <c r="AN236" s="22" t="s">
        <v>43</v>
      </c>
      <c r="AO236" s="22" t="s">
        <v>43</v>
      </c>
      <c r="AP236" s="22" t="s">
        <v>43</v>
      </c>
    </row>
    <row r="237" spans="2:42" x14ac:dyDescent="0.25">
      <c r="B237" s="25" t="s">
        <v>2</v>
      </c>
      <c r="C237" s="3">
        <v>2013</v>
      </c>
      <c r="D237" s="3">
        <v>2013</v>
      </c>
      <c r="E237" s="3">
        <v>2014</v>
      </c>
      <c r="F237" s="3">
        <v>2014</v>
      </c>
      <c r="G237" s="3">
        <v>2015</v>
      </c>
      <c r="H237" s="3">
        <v>2015</v>
      </c>
      <c r="I237" s="3">
        <v>2016</v>
      </c>
      <c r="J237" s="3">
        <v>2016</v>
      </c>
      <c r="K237" s="3">
        <v>2017</v>
      </c>
      <c r="L237" s="3">
        <v>2017</v>
      </c>
      <c r="M237" s="3">
        <v>2013</v>
      </c>
      <c r="N237" s="3">
        <v>2013</v>
      </c>
      <c r="O237" s="3">
        <v>2014</v>
      </c>
      <c r="P237" s="3">
        <v>2014</v>
      </c>
      <c r="Q237" s="3">
        <v>2015</v>
      </c>
      <c r="R237" s="3">
        <v>2015</v>
      </c>
      <c r="S237" s="3">
        <v>2016</v>
      </c>
      <c r="T237" s="3">
        <v>2016</v>
      </c>
      <c r="U237" s="3">
        <v>2017</v>
      </c>
      <c r="V237" s="3">
        <v>2017</v>
      </c>
      <c r="W237" s="3">
        <v>2013</v>
      </c>
      <c r="X237" s="3">
        <v>2013</v>
      </c>
      <c r="Y237" s="3">
        <v>2014</v>
      </c>
      <c r="Z237" s="3">
        <v>2014</v>
      </c>
      <c r="AA237" s="3">
        <v>2015</v>
      </c>
      <c r="AB237" s="3">
        <v>2015</v>
      </c>
      <c r="AC237" s="3">
        <v>2016</v>
      </c>
      <c r="AD237" s="3">
        <v>2016</v>
      </c>
      <c r="AE237" s="3">
        <v>2017</v>
      </c>
      <c r="AF237" s="3">
        <v>2017</v>
      </c>
      <c r="AG237" s="3">
        <v>2013</v>
      </c>
      <c r="AH237" s="3">
        <v>2013</v>
      </c>
      <c r="AI237" s="3">
        <v>2014</v>
      </c>
      <c r="AJ237" s="3">
        <v>2014</v>
      </c>
      <c r="AK237" s="3">
        <v>2015</v>
      </c>
      <c r="AL237" s="3">
        <v>2015</v>
      </c>
      <c r="AM237" s="3">
        <v>2016</v>
      </c>
      <c r="AN237" s="3">
        <v>2016</v>
      </c>
      <c r="AO237" s="3">
        <v>2017</v>
      </c>
      <c r="AP237" s="3">
        <v>2017</v>
      </c>
    </row>
    <row r="238" spans="2:42" x14ac:dyDescent="0.25">
      <c r="B238" s="25" t="s">
        <v>3</v>
      </c>
      <c r="C238" s="4" t="s">
        <v>39</v>
      </c>
      <c r="D238" s="7" t="s">
        <v>40</v>
      </c>
      <c r="E238" s="4" t="s">
        <v>39</v>
      </c>
      <c r="F238" s="7" t="s">
        <v>40</v>
      </c>
      <c r="G238" s="4" t="s">
        <v>39</v>
      </c>
      <c r="H238" s="7" t="s">
        <v>40</v>
      </c>
      <c r="I238" s="4" t="s">
        <v>39</v>
      </c>
      <c r="J238" s="7" t="s">
        <v>40</v>
      </c>
      <c r="K238" s="4" t="s">
        <v>39</v>
      </c>
      <c r="L238" s="7" t="s">
        <v>40</v>
      </c>
      <c r="M238" s="4" t="s">
        <v>39</v>
      </c>
      <c r="N238" s="7" t="s">
        <v>40</v>
      </c>
      <c r="O238" s="4" t="s">
        <v>39</v>
      </c>
      <c r="P238" s="7" t="s">
        <v>40</v>
      </c>
      <c r="Q238" s="4" t="s">
        <v>39</v>
      </c>
      <c r="R238" s="7" t="s">
        <v>40</v>
      </c>
      <c r="S238" s="4" t="s">
        <v>39</v>
      </c>
      <c r="T238" s="7" t="s">
        <v>40</v>
      </c>
      <c r="U238" s="4" t="s">
        <v>39</v>
      </c>
      <c r="V238" s="7" t="s">
        <v>40</v>
      </c>
      <c r="W238" s="4" t="s">
        <v>39</v>
      </c>
      <c r="X238" s="7" t="s">
        <v>40</v>
      </c>
      <c r="Y238" s="4" t="s">
        <v>39</v>
      </c>
      <c r="Z238" s="7" t="s">
        <v>40</v>
      </c>
      <c r="AA238" s="4" t="s">
        <v>39</v>
      </c>
      <c r="AB238" s="7" t="s">
        <v>40</v>
      </c>
      <c r="AC238" s="4" t="s">
        <v>39</v>
      </c>
      <c r="AD238" s="7" t="s">
        <v>40</v>
      </c>
      <c r="AE238" s="4" t="s">
        <v>39</v>
      </c>
      <c r="AF238" s="7" t="s">
        <v>40</v>
      </c>
      <c r="AG238" s="4" t="s">
        <v>39</v>
      </c>
      <c r="AH238" s="7" t="s">
        <v>40</v>
      </c>
      <c r="AI238" s="4" t="s">
        <v>39</v>
      </c>
      <c r="AJ238" s="7" t="s">
        <v>40</v>
      </c>
      <c r="AK238" s="4" t="s">
        <v>39</v>
      </c>
      <c r="AL238" s="7" t="s">
        <v>40</v>
      </c>
      <c r="AM238" s="4" t="s">
        <v>39</v>
      </c>
      <c r="AN238" s="7" t="s">
        <v>40</v>
      </c>
      <c r="AO238" s="4" t="s">
        <v>39</v>
      </c>
      <c r="AP238" s="7" t="s">
        <v>40</v>
      </c>
    </row>
    <row r="239" spans="2:42" x14ac:dyDescent="0.25">
      <c r="B239" s="26" t="s">
        <v>5</v>
      </c>
      <c r="C239" s="38">
        <v>88.833199999999991</v>
      </c>
      <c r="D239" s="8">
        <v>83.361800000000002</v>
      </c>
      <c r="E239" s="38">
        <v>78.705699999999993</v>
      </c>
      <c r="F239" s="8">
        <v>86.538199999999989</v>
      </c>
      <c r="G239" s="38">
        <v>84.086100000000002</v>
      </c>
      <c r="H239" s="13" t="s">
        <v>19</v>
      </c>
      <c r="I239" s="38">
        <v>88.864500000000007</v>
      </c>
      <c r="J239" s="8">
        <v>78.945099999999996</v>
      </c>
      <c r="K239" s="38">
        <v>88.370099999999994</v>
      </c>
      <c r="L239" s="8">
        <v>89.280899999999988</v>
      </c>
      <c r="M239" s="5">
        <v>88.457400000000007</v>
      </c>
      <c r="N239" s="13" t="s">
        <v>19</v>
      </c>
      <c r="O239" s="5">
        <v>77.888300000000001</v>
      </c>
      <c r="P239" s="8">
        <v>86.166499999999999</v>
      </c>
      <c r="Q239" s="5">
        <v>84.042100000000005</v>
      </c>
      <c r="R239" s="13" t="s">
        <v>19</v>
      </c>
      <c r="S239" s="5">
        <v>88.263499999999993</v>
      </c>
      <c r="T239" s="8">
        <v>78.973700000000008</v>
      </c>
      <c r="U239" s="5">
        <v>90.266300000000001</v>
      </c>
      <c r="V239" s="8">
        <v>89.435000000000002</v>
      </c>
      <c r="W239" s="5">
        <v>88.717199999999991</v>
      </c>
      <c r="X239" s="5">
        <v>83.279200000000003</v>
      </c>
      <c r="Y239" s="5">
        <v>78.450199999999995</v>
      </c>
      <c r="Z239" s="5">
        <v>86.128299999999996</v>
      </c>
      <c r="AA239" s="5">
        <v>82.811199999999999</v>
      </c>
      <c r="AB239" s="13" t="s">
        <v>19</v>
      </c>
      <c r="AC239" s="5">
        <v>88.734700000000004</v>
      </c>
      <c r="AD239" s="5">
        <v>78.668499999999995</v>
      </c>
      <c r="AE239" s="5">
        <v>88.311099999999996</v>
      </c>
      <c r="AF239" s="5">
        <v>89.366699999999994</v>
      </c>
      <c r="AG239" s="5">
        <v>88.7761</v>
      </c>
      <c r="AH239" s="5">
        <v>83.075800000000001</v>
      </c>
      <c r="AI239" s="5">
        <v>78.489500000000007</v>
      </c>
      <c r="AJ239" s="5">
        <v>86.151600000000002</v>
      </c>
      <c r="AK239" s="13" t="s">
        <v>19</v>
      </c>
      <c r="AL239" s="13" t="s">
        <v>19</v>
      </c>
      <c r="AM239" s="5">
        <v>88.196399999999997</v>
      </c>
      <c r="AN239" s="5">
        <v>78.92880000000001</v>
      </c>
      <c r="AO239" s="5">
        <v>88.386600000000001</v>
      </c>
      <c r="AP239" s="5">
        <v>89.093400000000003</v>
      </c>
    </row>
    <row r="240" spans="2:42" x14ac:dyDescent="0.25">
      <c r="B240" s="27" t="s">
        <v>6</v>
      </c>
      <c r="C240" s="38">
        <v>7.4261599999999994</v>
      </c>
      <c r="D240" s="8">
        <v>8.2613899999999987</v>
      </c>
      <c r="E240" s="38">
        <v>7.7169299999999996</v>
      </c>
      <c r="F240" s="8">
        <v>7.2885400000000002</v>
      </c>
      <c r="G240" s="38">
        <v>8.0673100000000009</v>
      </c>
      <c r="H240" s="13" t="s">
        <v>19</v>
      </c>
      <c r="I240" s="38">
        <v>7.7965700000000009</v>
      </c>
      <c r="J240" s="8">
        <v>7.8446400000000001</v>
      </c>
      <c r="K240" s="38">
        <v>7.5506200000000003</v>
      </c>
      <c r="L240" s="8">
        <v>7.6840700000000002</v>
      </c>
      <c r="M240" s="5">
        <v>7.4125100000000002</v>
      </c>
      <c r="N240" s="13" t="s">
        <v>19</v>
      </c>
      <c r="O240" s="5">
        <v>7.6588399999999996</v>
      </c>
      <c r="P240" s="8">
        <v>7.5044000000000004</v>
      </c>
      <c r="Q240" s="5">
        <v>7.8622299999999994</v>
      </c>
      <c r="R240" s="13" t="s">
        <v>19</v>
      </c>
      <c r="S240" s="5">
        <v>7.6572699999999996</v>
      </c>
      <c r="T240" s="8">
        <v>8.0696300000000001</v>
      </c>
      <c r="U240" s="5">
        <v>7.6446199999999997</v>
      </c>
      <c r="V240" s="8">
        <v>7.7</v>
      </c>
      <c r="W240" s="5">
        <v>7.2554999999999996</v>
      </c>
      <c r="X240" s="5">
        <v>8.4663399999999989</v>
      </c>
      <c r="Y240" s="5">
        <v>7.7270599999999998</v>
      </c>
      <c r="Z240" s="5">
        <v>7.67591</v>
      </c>
      <c r="AA240" s="5">
        <v>6.9897700000000009</v>
      </c>
      <c r="AB240" s="13" t="s">
        <v>19</v>
      </c>
      <c r="AC240" s="5">
        <v>7.7426300000000001</v>
      </c>
      <c r="AD240" s="5">
        <v>7.89907</v>
      </c>
      <c r="AE240" s="5">
        <v>7.4402400000000002</v>
      </c>
      <c r="AF240" s="5">
        <v>7.8585000000000003</v>
      </c>
      <c r="AG240" s="5">
        <v>7.3501899999999996</v>
      </c>
      <c r="AH240" s="5">
        <v>8.3687199999999997</v>
      </c>
      <c r="AI240" s="5">
        <v>7.6183700000000005</v>
      </c>
      <c r="AJ240" s="5">
        <v>7.5182399999999996</v>
      </c>
      <c r="AK240" s="13" t="s">
        <v>19</v>
      </c>
      <c r="AL240" s="13" t="s">
        <v>19</v>
      </c>
      <c r="AM240" s="5">
        <v>7.8017199999999995</v>
      </c>
      <c r="AN240" s="5">
        <v>7.8651200000000001</v>
      </c>
      <c r="AO240" s="5">
        <v>7.4531099999999988</v>
      </c>
      <c r="AP240" s="5">
        <v>7.8461999999999996</v>
      </c>
    </row>
    <row r="241" spans="2:42" x14ac:dyDescent="0.25">
      <c r="B241" s="28" t="s">
        <v>7</v>
      </c>
      <c r="C241" s="38">
        <v>9.6972900000000006</v>
      </c>
      <c r="D241" s="8">
        <v>10.86919</v>
      </c>
      <c r="E241" s="38">
        <v>9.979499999999998</v>
      </c>
      <c r="F241" s="13" t="s">
        <v>19</v>
      </c>
      <c r="G241" s="38">
        <v>10.08793</v>
      </c>
      <c r="H241" s="13" t="s">
        <v>19</v>
      </c>
      <c r="I241" s="38">
        <v>10.099619999999998</v>
      </c>
      <c r="J241" s="8">
        <v>10.41769</v>
      </c>
      <c r="K241" s="38">
        <v>10.052019999999999</v>
      </c>
      <c r="L241" s="8">
        <v>10.90213</v>
      </c>
      <c r="M241" s="5">
        <v>10.529959999999999</v>
      </c>
      <c r="N241" s="13" t="s">
        <v>19</v>
      </c>
      <c r="O241" s="5">
        <v>10.061879999999999</v>
      </c>
      <c r="P241" s="8">
        <v>10.909840000000001</v>
      </c>
      <c r="Q241" s="5">
        <v>10.13768</v>
      </c>
      <c r="R241" s="13" t="s">
        <v>19</v>
      </c>
      <c r="S241" s="5">
        <v>10.24104</v>
      </c>
      <c r="T241" s="8">
        <v>10.16985</v>
      </c>
      <c r="U241" s="5">
        <v>10.61192</v>
      </c>
      <c r="V241" s="8">
        <v>10.647629999999999</v>
      </c>
      <c r="W241" s="5">
        <v>9.3255300000000005</v>
      </c>
      <c r="X241" s="5">
        <v>11.13358</v>
      </c>
      <c r="Y241" s="5">
        <v>9.9062900000000003</v>
      </c>
      <c r="Z241" s="5">
        <v>11.289770000000001</v>
      </c>
      <c r="AA241" s="5">
        <v>9.9970299999999988</v>
      </c>
      <c r="AB241" s="13" t="s">
        <v>19</v>
      </c>
      <c r="AC241" s="5">
        <v>9.9730300000000014</v>
      </c>
      <c r="AD241" s="5">
        <v>10.26483</v>
      </c>
      <c r="AE241" s="5">
        <v>10.045359999999999</v>
      </c>
      <c r="AF241" s="5">
        <v>10.95612</v>
      </c>
      <c r="AG241" s="5">
        <v>10.12786</v>
      </c>
      <c r="AH241" s="5">
        <v>11.15184</v>
      </c>
      <c r="AI241" s="5">
        <v>10.11806</v>
      </c>
      <c r="AJ241" s="13" t="s">
        <v>19</v>
      </c>
      <c r="AK241" s="13" t="s">
        <v>19</v>
      </c>
      <c r="AL241" s="13" t="s">
        <v>19</v>
      </c>
      <c r="AM241" s="5">
        <v>10.017859999999999</v>
      </c>
      <c r="AN241" s="5">
        <v>10.111520000000001</v>
      </c>
      <c r="AO241" s="5">
        <v>10.0556</v>
      </c>
      <c r="AP241" s="5">
        <v>10.929380000000002</v>
      </c>
    </row>
    <row r="242" spans="2:42" x14ac:dyDescent="0.25">
      <c r="B242" s="26" t="s">
        <v>8</v>
      </c>
      <c r="C242" s="38">
        <v>96.575799999999987</v>
      </c>
      <c r="D242" s="8">
        <v>97.764800000000008</v>
      </c>
      <c r="E242" s="38">
        <v>98.700199999999995</v>
      </c>
      <c r="F242" s="13" t="s">
        <v>19</v>
      </c>
      <c r="G242" s="38">
        <v>97.54379999999999</v>
      </c>
      <c r="H242" s="13" t="s">
        <v>19</v>
      </c>
      <c r="I242" s="38">
        <v>100.1026</v>
      </c>
      <c r="J242" s="8">
        <v>101.73779999999999</v>
      </c>
      <c r="K242" s="38">
        <v>99.256900000000002</v>
      </c>
      <c r="L242" s="8">
        <v>98.071899999999999</v>
      </c>
      <c r="M242" s="5">
        <v>98.275800000000004</v>
      </c>
      <c r="N242" s="13" t="s">
        <v>19</v>
      </c>
      <c r="O242" s="5">
        <v>94.705600000000004</v>
      </c>
      <c r="P242" s="8">
        <v>97.505299999999991</v>
      </c>
      <c r="Q242" s="5">
        <v>94.817599999999999</v>
      </c>
      <c r="R242" s="13" t="s">
        <v>19</v>
      </c>
      <c r="S242" s="5">
        <v>97.122900000000001</v>
      </c>
      <c r="T242" s="8">
        <v>99.546899999999994</v>
      </c>
      <c r="U242" s="5">
        <v>99.548599999999993</v>
      </c>
      <c r="V242" s="8">
        <v>96.612800000000007</v>
      </c>
      <c r="W242" s="5">
        <v>92.164500000000004</v>
      </c>
      <c r="X242" s="5">
        <v>99.785499999999985</v>
      </c>
      <c r="Y242" s="5">
        <v>98.105400000000003</v>
      </c>
      <c r="Z242" s="5">
        <v>100.68979999999999</v>
      </c>
      <c r="AA242" s="5">
        <v>97.908299999999997</v>
      </c>
      <c r="AB242" s="13" t="s">
        <v>19</v>
      </c>
      <c r="AC242" s="5">
        <v>99.575400000000002</v>
      </c>
      <c r="AD242" s="5">
        <v>100.03700000000001</v>
      </c>
      <c r="AE242" s="5">
        <v>98.504999999999995</v>
      </c>
      <c r="AF242" s="5">
        <v>98.98</v>
      </c>
      <c r="AG242" s="5">
        <v>98.449999999999989</v>
      </c>
      <c r="AH242" s="5">
        <v>99.954599999999999</v>
      </c>
      <c r="AI242" s="5">
        <v>99.160499999999999</v>
      </c>
      <c r="AJ242" s="13" t="s">
        <v>19</v>
      </c>
      <c r="AK242" s="13" t="s">
        <v>19</v>
      </c>
      <c r="AL242" s="13" t="s">
        <v>19</v>
      </c>
      <c r="AM242" s="5">
        <v>97.256599999999992</v>
      </c>
      <c r="AN242" s="5">
        <v>97.855400000000003</v>
      </c>
      <c r="AO242" s="5">
        <v>97.984999999999999</v>
      </c>
      <c r="AP242" s="5">
        <v>98.762199999999993</v>
      </c>
    </row>
    <row r="243" spans="2:42" x14ac:dyDescent="0.25">
      <c r="B243" s="26" t="s">
        <v>9</v>
      </c>
      <c r="C243" s="38">
        <v>0</v>
      </c>
      <c r="D243" s="8">
        <v>0</v>
      </c>
      <c r="E243" s="13" t="s">
        <v>19</v>
      </c>
      <c r="F243" s="8">
        <v>0</v>
      </c>
      <c r="G243" s="38">
        <v>0</v>
      </c>
      <c r="H243" s="13" t="s">
        <v>19</v>
      </c>
      <c r="I243" s="13" t="s">
        <v>19</v>
      </c>
      <c r="J243" s="13" t="s">
        <v>19</v>
      </c>
      <c r="K243" s="13" t="s">
        <v>19</v>
      </c>
      <c r="L243" s="13" t="s">
        <v>19</v>
      </c>
      <c r="M243" s="5">
        <v>0</v>
      </c>
      <c r="N243" s="13" t="s">
        <v>19</v>
      </c>
      <c r="O243" s="5">
        <v>1.5483</v>
      </c>
      <c r="P243" s="8">
        <v>0.51589999999999991</v>
      </c>
      <c r="Q243" s="5">
        <v>26.599999999999998</v>
      </c>
      <c r="R243" s="13" t="s">
        <v>19</v>
      </c>
      <c r="S243" s="13" t="s">
        <v>19</v>
      </c>
      <c r="T243" s="13" t="s">
        <v>19</v>
      </c>
      <c r="U243" s="13" t="s">
        <v>19</v>
      </c>
      <c r="V243" s="13" t="s">
        <v>19</v>
      </c>
      <c r="W243" s="5">
        <v>0</v>
      </c>
      <c r="X243" s="5">
        <v>0</v>
      </c>
      <c r="Y243" s="5">
        <v>1.1201000000000001</v>
      </c>
      <c r="Z243" s="5">
        <v>0</v>
      </c>
      <c r="AA243" s="13" t="s">
        <v>19</v>
      </c>
      <c r="AB243" s="13" t="s">
        <v>19</v>
      </c>
      <c r="AC243" s="13" t="s">
        <v>19</v>
      </c>
      <c r="AD243" s="13" t="s">
        <v>19</v>
      </c>
      <c r="AE243" s="13" t="s">
        <v>19</v>
      </c>
      <c r="AF243" s="13" t="s">
        <v>19</v>
      </c>
      <c r="AG243" s="5">
        <v>0.18720000000000001</v>
      </c>
      <c r="AH243" s="5">
        <v>0</v>
      </c>
      <c r="AI243" s="13" t="s">
        <v>19</v>
      </c>
      <c r="AJ243" s="5">
        <v>0</v>
      </c>
      <c r="AK243" s="13" t="s">
        <v>19</v>
      </c>
      <c r="AL243" s="13" t="s">
        <v>19</v>
      </c>
      <c r="AM243" s="13" t="s">
        <v>19</v>
      </c>
      <c r="AN243" s="13" t="s">
        <v>19</v>
      </c>
      <c r="AO243" s="13" t="s">
        <v>19</v>
      </c>
      <c r="AP243" s="13" t="s">
        <v>19</v>
      </c>
    </row>
    <row r="244" spans="2:42" x14ac:dyDescent="0.25">
      <c r="B244" s="29" t="s">
        <v>14</v>
      </c>
      <c r="C244" s="38">
        <v>1.7214999999999998</v>
      </c>
      <c r="D244" s="8">
        <v>0.5</v>
      </c>
      <c r="E244" s="38">
        <v>0.5</v>
      </c>
      <c r="F244" s="8">
        <v>0.84610000000000007</v>
      </c>
      <c r="G244" s="38">
        <v>1</v>
      </c>
      <c r="H244" s="8">
        <v>1</v>
      </c>
      <c r="I244" s="38">
        <v>1</v>
      </c>
      <c r="J244" s="8">
        <v>1</v>
      </c>
      <c r="K244" s="38">
        <v>1.0017400000000001</v>
      </c>
      <c r="L244" s="8">
        <v>1</v>
      </c>
      <c r="M244" s="5">
        <v>2.1</v>
      </c>
      <c r="N244" s="13" t="s">
        <v>19</v>
      </c>
      <c r="O244" s="5">
        <v>0.5</v>
      </c>
      <c r="P244" s="8">
        <v>0.62480000000000002</v>
      </c>
      <c r="Q244" s="5">
        <v>1.0109542656112578</v>
      </c>
      <c r="R244" s="13" t="s">
        <v>19</v>
      </c>
      <c r="S244" s="5">
        <v>1</v>
      </c>
      <c r="T244" s="8">
        <v>1</v>
      </c>
      <c r="U244" s="5">
        <v>1.0059399999999998</v>
      </c>
      <c r="V244" s="8">
        <v>1</v>
      </c>
      <c r="W244" s="5">
        <v>3.0085999999999999</v>
      </c>
      <c r="X244" s="5">
        <v>0.5</v>
      </c>
      <c r="Y244" s="5">
        <v>0.5</v>
      </c>
      <c r="Z244" s="5">
        <v>0.66039999999999999</v>
      </c>
      <c r="AA244" s="5">
        <v>1</v>
      </c>
      <c r="AB244" s="13" t="s">
        <v>19</v>
      </c>
      <c r="AC244" s="5">
        <v>1</v>
      </c>
      <c r="AD244" s="5">
        <v>1</v>
      </c>
      <c r="AE244" s="5">
        <v>1</v>
      </c>
      <c r="AF244" s="5">
        <v>1</v>
      </c>
      <c r="AG244" s="5">
        <v>2.76</v>
      </c>
      <c r="AH244" s="5">
        <v>0.5</v>
      </c>
      <c r="AI244" s="5">
        <v>0.5</v>
      </c>
      <c r="AJ244" s="5">
        <v>0.84499999999999997</v>
      </c>
      <c r="AK244" s="13" t="s">
        <v>19</v>
      </c>
      <c r="AL244" s="5">
        <v>1</v>
      </c>
      <c r="AM244" s="5">
        <v>1</v>
      </c>
      <c r="AN244" s="5">
        <v>1</v>
      </c>
      <c r="AO244" s="5">
        <v>1</v>
      </c>
      <c r="AP244" s="5">
        <v>1</v>
      </c>
    </row>
    <row r="245" spans="2:42" x14ac:dyDescent="0.25">
      <c r="B245" s="29" t="s">
        <v>10</v>
      </c>
      <c r="C245" s="38">
        <v>6</v>
      </c>
      <c r="D245" s="8">
        <v>3.7310000000000003</v>
      </c>
      <c r="E245" s="38">
        <v>4.4809999999999999</v>
      </c>
      <c r="F245" s="8">
        <v>2.3819999999999997</v>
      </c>
      <c r="G245" s="38">
        <v>4.8236262066499807</v>
      </c>
      <c r="H245" s="8">
        <v>1.0196255430060814</v>
      </c>
      <c r="I245" s="38">
        <v>3.3319999999999999</v>
      </c>
      <c r="J245" s="8">
        <v>2</v>
      </c>
      <c r="K245" s="38">
        <v>3</v>
      </c>
      <c r="L245" s="8">
        <v>3</v>
      </c>
      <c r="M245" s="5">
        <v>6</v>
      </c>
      <c r="N245" s="13" t="s">
        <v>19</v>
      </c>
      <c r="O245" s="5">
        <v>2</v>
      </c>
      <c r="P245" s="8">
        <v>2</v>
      </c>
      <c r="Q245" s="5">
        <v>3.9041776903825509</v>
      </c>
      <c r="R245" s="13" t="s">
        <v>19</v>
      </c>
      <c r="S245" s="5">
        <v>3.0339999999999998</v>
      </c>
      <c r="T245" s="8">
        <v>2</v>
      </c>
      <c r="U245" s="5">
        <v>3.0061999999999998</v>
      </c>
      <c r="V245" s="8">
        <v>3</v>
      </c>
      <c r="W245" s="5">
        <v>6.0000000000000009</v>
      </c>
      <c r="X245" s="5">
        <v>5.6230000000000002</v>
      </c>
      <c r="Y245" s="5">
        <v>2</v>
      </c>
      <c r="Z245" s="5">
        <v>2</v>
      </c>
      <c r="AA245" s="5">
        <v>4.7944333214158004</v>
      </c>
      <c r="AB245" s="13" t="s">
        <v>19</v>
      </c>
      <c r="AC245" s="5">
        <v>2</v>
      </c>
      <c r="AD245" s="5">
        <v>2</v>
      </c>
      <c r="AE245" s="5">
        <v>3.0000000000000004</v>
      </c>
      <c r="AF245" s="5">
        <v>3</v>
      </c>
      <c r="AG245" s="5">
        <v>5.9999999999999991</v>
      </c>
      <c r="AH245" s="5">
        <v>4.1959999999999997</v>
      </c>
      <c r="AI245" s="5">
        <v>3.1329999999999996</v>
      </c>
      <c r="AJ245" s="5">
        <v>10.008000000000001</v>
      </c>
      <c r="AK245" s="13" t="s">
        <v>19</v>
      </c>
      <c r="AL245" s="5">
        <v>1.3088618592528234</v>
      </c>
      <c r="AM245" s="5">
        <v>2.8240000000000003</v>
      </c>
      <c r="AN245" s="5">
        <v>2</v>
      </c>
      <c r="AO245" s="5">
        <v>3.0428000000000002</v>
      </c>
      <c r="AP245" s="5">
        <v>3</v>
      </c>
    </row>
    <row r="246" spans="2:42" x14ac:dyDescent="0.25">
      <c r="B246" s="27" t="s">
        <v>4</v>
      </c>
      <c r="C246" s="38">
        <v>20.5</v>
      </c>
      <c r="D246" s="8">
        <v>12</v>
      </c>
      <c r="E246" s="38">
        <v>22</v>
      </c>
      <c r="F246" s="8">
        <v>15.5</v>
      </c>
      <c r="G246" s="38">
        <v>15.5</v>
      </c>
      <c r="H246" s="8">
        <v>15.5</v>
      </c>
      <c r="I246" s="38">
        <v>16</v>
      </c>
      <c r="J246" s="8">
        <v>15</v>
      </c>
      <c r="K246" s="38">
        <v>17.5</v>
      </c>
      <c r="L246" s="8">
        <v>11.5</v>
      </c>
      <c r="M246" s="5">
        <v>14</v>
      </c>
      <c r="N246" s="13" t="s">
        <v>19</v>
      </c>
      <c r="O246" s="5">
        <v>22</v>
      </c>
      <c r="P246" s="8">
        <v>11.5</v>
      </c>
      <c r="Q246" s="5">
        <v>14.500000000000002</v>
      </c>
      <c r="R246" s="13" t="s">
        <v>19</v>
      </c>
      <c r="S246" s="5">
        <v>15</v>
      </c>
      <c r="T246" s="8">
        <v>21.4</v>
      </c>
      <c r="U246" s="5">
        <v>13.5</v>
      </c>
      <c r="V246" s="8">
        <v>11</v>
      </c>
      <c r="W246" s="5">
        <v>21</v>
      </c>
      <c r="X246" s="5">
        <v>9</v>
      </c>
      <c r="Y246" s="5">
        <v>24.000000000000004</v>
      </c>
      <c r="Z246" s="5">
        <v>8</v>
      </c>
      <c r="AA246" s="5">
        <v>14</v>
      </c>
      <c r="AB246" s="13" t="s">
        <v>19</v>
      </c>
      <c r="AC246" s="5">
        <v>17.5</v>
      </c>
      <c r="AD246" s="5">
        <v>16.399999999999999</v>
      </c>
      <c r="AE246" s="5">
        <v>17.5</v>
      </c>
      <c r="AF246" s="5">
        <v>9.5</v>
      </c>
      <c r="AG246" s="5">
        <v>15.5</v>
      </c>
      <c r="AH246" s="5">
        <v>9.5</v>
      </c>
      <c r="AI246" s="5">
        <v>22</v>
      </c>
      <c r="AJ246" s="5">
        <v>18</v>
      </c>
      <c r="AK246" s="13" t="s">
        <v>19</v>
      </c>
      <c r="AL246" s="5">
        <v>17</v>
      </c>
      <c r="AM246" s="5">
        <v>14.999999999999998</v>
      </c>
      <c r="AN246" s="5">
        <v>15.6</v>
      </c>
      <c r="AO246" s="5">
        <v>17</v>
      </c>
      <c r="AP246" s="5">
        <v>11.5</v>
      </c>
    </row>
    <row r="247" spans="2:42" x14ac:dyDescent="0.25">
      <c r="B247" s="24" t="s">
        <v>11</v>
      </c>
      <c r="C247" s="13" t="s">
        <v>19</v>
      </c>
      <c r="D247" s="13" t="s">
        <v>19</v>
      </c>
      <c r="E247" s="38">
        <v>9.9999999999999985E-3</v>
      </c>
      <c r="F247" s="8">
        <v>1.9784E-2</v>
      </c>
      <c r="G247" s="38">
        <v>5.1942000000000002E-2</v>
      </c>
      <c r="H247" s="8">
        <v>2.7381000000000003E-2</v>
      </c>
      <c r="I247" s="38">
        <v>2.0311999999999997E-2</v>
      </c>
      <c r="J247" s="13" t="s">
        <v>19</v>
      </c>
      <c r="K247" s="38">
        <v>5.2880999999999997E-2</v>
      </c>
      <c r="L247" s="8">
        <v>6.2740999999999991E-2</v>
      </c>
      <c r="M247" s="13" t="s">
        <v>19</v>
      </c>
      <c r="N247" s="13" t="s">
        <v>19</v>
      </c>
      <c r="O247" s="5">
        <v>1.2022999999999999E-2</v>
      </c>
      <c r="P247" s="8">
        <v>2.8288000000000001E-2</v>
      </c>
      <c r="Q247" s="5">
        <v>2.7417999999999998E-2</v>
      </c>
      <c r="R247" s="13" t="s">
        <v>19</v>
      </c>
      <c r="S247" s="5">
        <v>2.2312000000000002E-2</v>
      </c>
      <c r="T247" s="13" t="s">
        <v>19</v>
      </c>
      <c r="U247" s="5">
        <v>6.2199000000000004E-2</v>
      </c>
      <c r="V247" s="8">
        <v>5.1841999999999999E-2</v>
      </c>
      <c r="W247" s="13" t="s">
        <v>19</v>
      </c>
      <c r="X247" s="13" t="s">
        <v>19</v>
      </c>
      <c r="Y247" s="5">
        <v>1.7218000000000001E-2</v>
      </c>
      <c r="Z247" s="5">
        <v>2.6750999999999997E-2</v>
      </c>
      <c r="AA247" s="5">
        <v>3.5647999999999999E-2</v>
      </c>
      <c r="AB247" s="13" t="s">
        <v>19</v>
      </c>
      <c r="AC247" s="5">
        <v>2.0868000000000001E-2</v>
      </c>
      <c r="AD247" s="13" t="s">
        <v>19</v>
      </c>
      <c r="AE247" s="5">
        <v>0.46505199999999991</v>
      </c>
      <c r="AF247" s="5">
        <v>4.9875000000000003E-2</v>
      </c>
      <c r="AG247" s="13" t="s">
        <v>19</v>
      </c>
      <c r="AH247" s="13" t="s">
        <v>19</v>
      </c>
      <c r="AI247" s="5">
        <v>0.01</v>
      </c>
      <c r="AJ247" s="5">
        <v>1.5922000000000002E-2</v>
      </c>
      <c r="AK247" s="13" t="s">
        <v>19</v>
      </c>
      <c r="AL247" s="5">
        <v>1.2604000000000001E-2</v>
      </c>
      <c r="AM247" s="5">
        <v>2.0677999999999998E-2</v>
      </c>
      <c r="AN247" s="13" t="s">
        <v>19</v>
      </c>
      <c r="AO247" s="5">
        <v>0.31595999999999996</v>
      </c>
      <c r="AP247" s="5">
        <v>5.6398000000000004E-2</v>
      </c>
    </row>
    <row r="248" spans="2:42" x14ac:dyDescent="0.25">
      <c r="B248" s="24" t="s">
        <v>13</v>
      </c>
      <c r="C248" s="13" t="s">
        <v>19</v>
      </c>
      <c r="D248" s="13" t="s">
        <v>19</v>
      </c>
      <c r="E248" s="31"/>
      <c r="F248" s="31"/>
      <c r="G248" s="31"/>
      <c r="H248" s="31"/>
      <c r="I248" s="38">
        <v>1.1949539106145254E-2</v>
      </c>
      <c r="J248" s="8">
        <v>6.3793827160493789E-3</v>
      </c>
      <c r="K248" s="38">
        <v>7.7539999999999996E-3</v>
      </c>
      <c r="L248" s="8">
        <v>8.4609999999999998E-3</v>
      </c>
      <c r="M248" s="13" t="s">
        <v>19</v>
      </c>
      <c r="N248" s="13" t="s">
        <v>19</v>
      </c>
      <c r="O248" s="31"/>
      <c r="P248" s="31"/>
      <c r="Q248" s="31"/>
      <c r="R248" s="13" t="s">
        <v>19</v>
      </c>
      <c r="S248" s="5">
        <v>1.1345768156424584E-2</v>
      </c>
      <c r="T248" s="8">
        <v>8.2407453416149141E-3</v>
      </c>
      <c r="U248" s="5">
        <v>7.921000000000001E-3</v>
      </c>
      <c r="V248" s="8">
        <v>8.0619999999999997E-3</v>
      </c>
      <c r="W248" s="13" t="s">
        <v>19</v>
      </c>
      <c r="X248" s="13" t="s">
        <v>19</v>
      </c>
      <c r="Y248" s="31"/>
      <c r="Z248" s="31"/>
      <c r="AA248" s="31"/>
      <c r="AB248" s="13" t="s">
        <v>19</v>
      </c>
      <c r="AC248" s="5">
        <v>1.0828184357541903E-2</v>
      </c>
      <c r="AD248" s="5">
        <v>2.1788436213991763E-2</v>
      </c>
      <c r="AE248" s="5">
        <v>6.7650000000000002E-3</v>
      </c>
      <c r="AF248" s="5">
        <v>8.8050000000000003E-3</v>
      </c>
      <c r="AG248" s="13" t="s">
        <v>19</v>
      </c>
      <c r="AH248" s="13" t="s">
        <v>19</v>
      </c>
      <c r="AI248" s="31"/>
      <c r="AJ248" s="31"/>
      <c r="AK248" s="13" t="s">
        <v>19</v>
      </c>
      <c r="AL248" s="31"/>
      <c r="AM248" s="5">
        <v>1.1172932960893858E-2</v>
      </c>
      <c r="AN248" s="5">
        <v>1.0210634665030803E-2</v>
      </c>
      <c r="AO248" s="5">
        <v>8.5889999999999994E-3</v>
      </c>
      <c r="AP248" s="5">
        <v>1.0053999999999999E-2</v>
      </c>
    </row>
    <row r="249" spans="2:42" x14ac:dyDescent="0.25">
      <c r="B249" s="24" t="s">
        <v>12</v>
      </c>
      <c r="C249" s="13" t="s">
        <v>19</v>
      </c>
      <c r="D249" s="13" t="s">
        <v>19</v>
      </c>
      <c r="E249" s="38">
        <v>0.3836154</v>
      </c>
      <c r="F249" s="8">
        <v>0.67173680000000002</v>
      </c>
      <c r="G249" s="38">
        <v>1.4339867000000002</v>
      </c>
      <c r="H249" s="8">
        <v>6.3961986</v>
      </c>
      <c r="I249" s="38">
        <v>0.60395355000000006</v>
      </c>
      <c r="J249" s="8">
        <v>0.96285550000000009</v>
      </c>
      <c r="K249" s="38">
        <v>1.1531</v>
      </c>
      <c r="L249" s="8">
        <v>1.9201999999999999</v>
      </c>
      <c r="M249" s="13" t="s">
        <v>19</v>
      </c>
      <c r="N249" s="13" t="s">
        <v>19</v>
      </c>
      <c r="O249" s="5">
        <v>0.45216000000000006</v>
      </c>
      <c r="P249" s="8">
        <v>0.62662244999999994</v>
      </c>
      <c r="Q249" s="5">
        <v>1.7060053000000002</v>
      </c>
      <c r="R249" s="13" t="s">
        <v>19</v>
      </c>
      <c r="S249" s="5">
        <v>0.56234500000000009</v>
      </c>
      <c r="T249" s="8">
        <v>0.73315875000000008</v>
      </c>
      <c r="U249" s="5">
        <v>0.80110000000000003</v>
      </c>
      <c r="V249" s="8">
        <v>1.3216000000000001</v>
      </c>
      <c r="W249" s="13" t="s">
        <v>19</v>
      </c>
      <c r="X249" s="13" t="s">
        <v>19</v>
      </c>
      <c r="Y249" s="5">
        <v>0.39265110000000003</v>
      </c>
      <c r="Z249" s="5">
        <v>0.99322784999999991</v>
      </c>
      <c r="AA249" s="5">
        <v>2.0164093999999997</v>
      </c>
      <c r="AB249" s="13" t="s">
        <v>19</v>
      </c>
      <c r="AC249" s="5">
        <v>0.64785625000000002</v>
      </c>
      <c r="AD249" s="5">
        <v>0.84505330000000001</v>
      </c>
      <c r="AE249" s="5">
        <v>1.1673</v>
      </c>
      <c r="AF249" s="5">
        <v>1.5810999999999997</v>
      </c>
      <c r="AG249" s="13" t="s">
        <v>19</v>
      </c>
      <c r="AH249" s="13" t="s">
        <v>19</v>
      </c>
      <c r="AI249" s="5">
        <v>0.52777425</v>
      </c>
      <c r="AJ249" s="5">
        <v>0.41740069999999996</v>
      </c>
      <c r="AK249" s="13" t="s">
        <v>19</v>
      </c>
      <c r="AL249" s="5">
        <v>6.4799474000000012</v>
      </c>
      <c r="AM249" s="5">
        <v>0.45073974999999999</v>
      </c>
      <c r="AN249" s="5">
        <v>0.78237690000000026</v>
      </c>
      <c r="AO249" s="5">
        <v>1.2671999999999999</v>
      </c>
      <c r="AP249" s="5">
        <v>1.7384000000000002</v>
      </c>
    </row>
    <row r="253" spans="2:42" x14ac:dyDescent="0.25">
      <c r="B253" s="55" t="s">
        <v>34</v>
      </c>
      <c r="C253" s="52">
        <v>7</v>
      </c>
    </row>
    <row r="254" spans="2:42" x14ac:dyDescent="0.25">
      <c r="B254" s="54" t="s">
        <v>45</v>
      </c>
      <c r="C254" s="52">
        <v>3</v>
      </c>
    </row>
    <row r="255" spans="2:42" x14ac:dyDescent="0.25">
      <c r="B255" s="30"/>
    </row>
    <row r="256" spans="2:42" ht="26.25" customHeight="1" x14ac:dyDescent="0.25">
      <c r="B256" s="88" t="s">
        <v>44</v>
      </c>
      <c r="C256" s="89"/>
    </row>
    <row r="257" spans="2:42" x14ac:dyDescent="0.25">
      <c r="B257" s="55">
        <v>1</v>
      </c>
      <c r="C257" s="55" t="s">
        <v>35</v>
      </c>
    </row>
    <row r="258" spans="2:42" x14ac:dyDescent="0.25">
      <c r="B258" s="55">
        <v>2</v>
      </c>
      <c r="C258" s="55" t="s">
        <v>15</v>
      </c>
    </row>
    <row r="259" spans="2:42" x14ac:dyDescent="0.25">
      <c r="B259" s="55">
        <v>3</v>
      </c>
      <c r="C259" s="55" t="s">
        <v>36</v>
      </c>
    </row>
    <row r="260" spans="2:42" x14ac:dyDescent="0.25">
      <c r="B260" s="55">
        <v>4</v>
      </c>
      <c r="C260" s="55" t="s">
        <v>37</v>
      </c>
    </row>
    <row r="263" spans="2:42" x14ac:dyDescent="0.25">
      <c r="C263" s="56" t="str">
        <f>VLOOKUP($C$254,$B$257:$C$260,2,FALSE)</f>
        <v>Puerto Varas</v>
      </c>
      <c r="D263" s="56" t="str">
        <f t="shared" ref="D263:L263" si="40">VLOOKUP($C$254,$B$257:$C$260,2,FALSE)</f>
        <v>Puerto Varas</v>
      </c>
      <c r="E263" s="56" t="str">
        <f t="shared" si="40"/>
        <v>Puerto Varas</v>
      </c>
      <c r="F263" s="56" t="str">
        <f t="shared" si="40"/>
        <v>Puerto Varas</v>
      </c>
      <c r="G263" s="56" t="str">
        <f t="shared" si="40"/>
        <v>Puerto Varas</v>
      </c>
      <c r="H263" s="56" t="str">
        <f t="shared" si="40"/>
        <v>Puerto Varas</v>
      </c>
      <c r="I263" s="56" t="str">
        <f t="shared" si="40"/>
        <v>Puerto Varas</v>
      </c>
      <c r="J263" s="56" t="str">
        <f t="shared" si="40"/>
        <v>Puerto Varas</v>
      </c>
      <c r="K263" s="56" t="str">
        <f t="shared" si="40"/>
        <v>Puerto Varas</v>
      </c>
      <c r="L263" s="56" t="str">
        <f t="shared" si="40"/>
        <v>Puerto Varas</v>
      </c>
      <c r="P263" s="30"/>
      <c r="Q263" s="30"/>
      <c r="R263" s="30"/>
      <c r="AH263" s="30"/>
      <c r="AI263" s="30"/>
      <c r="AJ263" s="30"/>
      <c r="AK263" s="30"/>
      <c r="AL263" s="30"/>
      <c r="AM263" s="30"/>
      <c r="AN263" s="30"/>
      <c r="AO263" s="30"/>
      <c r="AP263" s="30"/>
    </row>
    <row r="264" spans="2:42" x14ac:dyDescent="0.25">
      <c r="B264" s="25" t="s">
        <v>3</v>
      </c>
      <c r="C264" s="4" t="s">
        <v>46</v>
      </c>
      <c r="D264" s="4" t="s">
        <v>47</v>
      </c>
      <c r="E264" s="4" t="s">
        <v>48</v>
      </c>
      <c r="F264" s="4" t="s">
        <v>49</v>
      </c>
      <c r="G264" s="4" t="s">
        <v>50</v>
      </c>
      <c r="H264" s="4" t="s">
        <v>51</v>
      </c>
      <c r="I264" s="4" t="s">
        <v>52</v>
      </c>
      <c r="J264" s="4" t="s">
        <v>53</v>
      </c>
      <c r="K264" s="4" t="s">
        <v>54</v>
      </c>
      <c r="L264" s="4" t="s">
        <v>55</v>
      </c>
      <c r="P264" s="30"/>
      <c r="Q264" s="30"/>
      <c r="R264" s="30"/>
      <c r="AH264" s="30"/>
      <c r="AI264" s="30"/>
      <c r="AJ264" s="30"/>
      <c r="AK264" s="30"/>
      <c r="AL264" s="30"/>
      <c r="AM264" s="30"/>
      <c r="AN264" s="30"/>
      <c r="AO264" s="30"/>
      <c r="AP264" s="30"/>
    </row>
    <row r="265" spans="2:42" x14ac:dyDescent="0.25">
      <c r="B265" s="26" t="str">
        <f>INDEX(PARAMETROS,$C$253)</f>
        <v>Demanda Química de Oxígeno (mg/L)</v>
      </c>
      <c r="C265" s="38">
        <f>HLOOKUP(C266,C235:AP249,$C$253+4,FALSE)</f>
        <v>6.0000000000000009</v>
      </c>
      <c r="D265" s="38">
        <f>HLOOKUP(D266,D235:AQ249,$C$253+4,FALSE)</f>
        <v>5.6230000000000002</v>
      </c>
      <c r="E265" s="38">
        <f t="shared" ref="E265:L265" si="41">HLOOKUP(E266,E235:AR249,$C$253+4,FALSE)</f>
        <v>2</v>
      </c>
      <c r="F265" s="38">
        <f t="shared" si="41"/>
        <v>2</v>
      </c>
      <c r="G265" s="38">
        <f t="shared" si="41"/>
        <v>4.7944333214158004</v>
      </c>
      <c r="H265" s="38" t="str">
        <f t="shared" si="41"/>
        <v>SM</v>
      </c>
      <c r="I265" s="38">
        <f t="shared" si="41"/>
        <v>2</v>
      </c>
      <c r="J265" s="38">
        <f t="shared" si="41"/>
        <v>2</v>
      </c>
      <c r="K265" s="38">
        <f t="shared" si="41"/>
        <v>3.0000000000000004</v>
      </c>
      <c r="L265" s="38">
        <f t="shared" si="41"/>
        <v>3</v>
      </c>
      <c r="P265" s="30"/>
      <c r="Q265" s="30"/>
      <c r="R265" s="30"/>
      <c r="AH265" s="30"/>
      <c r="AI265" s="30"/>
      <c r="AJ265" s="30"/>
      <c r="AK265" s="30"/>
      <c r="AL265" s="30"/>
      <c r="AM265" s="30"/>
      <c r="AN265" s="30"/>
      <c r="AO265" s="30"/>
      <c r="AP265" s="30"/>
    </row>
    <row r="266" spans="2:42" x14ac:dyDescent="0.25">
      <c r="C266" s="30" t="str">
        <f>C264&amp;" "&amp;VLOOKUP($C$254,B257:C260,2,FALSE)</f>
        <v>Verano 2013 Puerto Varas</v>
      </c>
      <c r="D266" s="30" t="str">
        <f>D264&amp;" "&amp;VLOOKUP($C$254,$B$257:$C$260,2,FALSE)</f>
        <v>Invierno 2013 Puerto Varas</v>
      </c>
      <c r="E266" s="30" t="str">
        <f t="shared" ref="E266:L266" si="42">E264&amp;" "&amp;VLOOKUP($C$254,$B$257:$C$260,2,FALSE)</f>
        <v>Verano 2014 Puerto Varas</v>
      </c>
      <c r="F266" s="30" t="str">
        <f t="shared" si="42"/>
        <v>Invierno 2014 Puerto Varas</v>
      </c>
      <c r="G266" s="30" t="str">
        <f t="shared" si="42"/>
        <v>Verano 2015 Puerto Varas</v>
      </c>
      <c r="H266" s="30" t="str">
        <f t="shared" si="42"/>
        <v>Invierno 2015 Puerto Varas</v>
      </c>
      <c r="I266" s="30" t="str">
        <f t="shared" si="42"/>
        <v>Verano 2016 Puerto Varas</v>
      </c>
      <c r="J266" s="30" t="str">
        <f t="shared" si="42"/>
        <v>Invierno 2016 Puerto Varas</v>
      </c>
      <c r="K266" s="30" t="str">
        <f t="shared" si="42"/>
        <v>Verano 2017 Puerto Varas</v>
      </c>
      <c r="L266" s="30" t="str">
        <f t="shared" si="42"/>
        <v>Invierno 2017 Puerto Varas</v>
      </c>
      <c r="P266" s="30"/>
      <c r="Q266" s="30"/>
      <c r="R266" s="30"/>
      <c r="AH266" s="30"/>
      <c r="AI266" s="30"/>
      <c r="AJ266" s="30"/>
      <c r="AK266" s="30"/>
      <c r="AL266" s="30"/>
      <c r="AM266" s="30"/>
      <c r="AN266" s="30"/>
      <c r="AO266" s="30"/>
      <c r="AP266" s="30"/>
    </row>
  </sheetData>
  <mergeCells count="15">
    <mergeCell ref="B256:C256"/>
    <mergeCell ref="W58:X58"/>
    <mergeCell ref="Y58:Z58"/>
    <mergeCell ref="AA58:AB58"/>
    <mergeCell ref="S47:T47"/>
    <mergeCell ref="U47:V47"/>
    <mergeCell ref="W47:X47"/>
    <mergeCell ref="Y47:Z47"/>
    <mergeCell ref="AA47:AB47"/>
    <mergeCell ref="S48:T48"/>
    <mergeCell ref="S59:T59"/>
    <mergeCell ref="S63:T63"/>
    <mergeCell ref="S55:T55"/>
    <mergeCell ref="S58:T58"/>
    <mergeCell ref="U58:V58"/>
  </mergeCells>
  <conditionalFormatting sqref="E92:F181 I92:O181 V2:AF41">
    <cfRule type="containsText" dxfId="6" priority="12" operator="containsText" text="&lt;">
      <formula>NOT(ISERROR(SEARCH("&lt;",E2)))</formula>
    </cfRule>
  </conditionalFormatting>
  <conditionalFormatting sqref="E47:F91 I47:O91">
    <cfRule type="containsText" dxfId="5" priority="6" operator="containsText" text="&lt;">
      <formula>NOT(ISERROR(SEARCH("&lt;",E47)))</formula>
    </cfRule>
  </conditionalFormatting>
  <conditionalFormatting sqref="G47:H52">
    <cfRule type="containsText" dxfId="4" priority="5" operator="containsText" text="&lt;">
      <formula>NOT(ISERROR(SEARCH("&lt;",G47)))</formula>
    </cfRule>
  </conditionalFormatting>
  <conditionalFormatting sqref="E2:F46 I2:O46">
    <cfRule type="containsText" dxfId="3" priority="4" operator="containsText" text="&lt;">
      <formula>NOT(ISERROR(SEARCH("&lt;",E2)))</formula>
    </cfRule>
  </conditionalFormatting>
  <conditionalFormatting sqref="C239:AP249">
    <cfRule type="containsText" dxfId="2" priority="2" operator="containsText" text="&lt;">
      <formula>NOT(ISERROR(SEARCH("&lt;",C239)))</formula>
    </cfRule>
  </conditionalFormatting>
  <conditionalFormatting sqref="E186:O225">
    <cfRule type="containsText" dxfId="1" priority="3" operator="containsText" text="&lt;">
      <formula>NOT(ISERROR(SEARCH("&lt;",E186)))</formula>
    </cfRule>
  </conditionalFormatting>
  <conditionalFormatting sqref="C265:L265">
    <cfRule type="containsText" dxfId="0" priority="1" operator="containsText" text="&lt;">
      <formula>NOT(ISERROR(SEARCH("&lt;",C265)))</formula>
    </cfRule>
  </conditionalFormatting>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41"/>
  <sheetViews>
    <sheetView tabSelected="1" zoomScale="110" zoomScaleNormal="110" workbookViewId="0">
      <selection activeCell="C28" sqref="C28"/>
    </sheetView>
  </sheetViews>
  <sheetFormatPr baseColWidth="10" defaultColWidth="0" defaultRowHeight="15" zeroHeight="1" x14ac:dyDescent="0.25"/>
  <cols>
    <col min="1" max="1" width="4.42578125" style="61" customWidth="1"/>
    <col min="2" max="6" width="11.42578125" style="61" customWidth="1"/>
    <col min="7" max="7" width="1.7109375" style="61" customWidth="1"/>
    <col min="8" max="8" width="6" style="61" customWidth="1"/>
    <col min="9" max="9" width="3.7109375" style="61" customWidth="1"/>
    <col min="10" max="45" width="3.7109375" customWidth="1"/>
    <col min="46" max="46" width="3.7109375" style="61" customWidth="1"/>
    <col min="47" max="47" width="1.7109375" style="61" customWidth="1"/>
    <col min="48" max="71" width="3.7109375" style="61" hidden="1" customWidth="1"/>
    <col min="72" max="75" width="3.7109375" hidden="1" customWidth="1"/>
    <col min="76" max="16384" width="11.42578125" hidden="1"/>
  </cols>
  <sheetData>
    <row r="1" spans="2:45" s="61" customFormat="1" x14ac:dyDescent="0.25"/>
    <row r="2" spans="2:45" x14ac:dyDescent="0.25">
      <c r="J2" s="63"/>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5"/>
    </row>
    <row r="3" spans="2:45" ht="15" customHeight="1" x14ac:dyDescent="0.25">
      <c r="J3" s="66"/>
      <c r="K3" s="106" t="str">
        <f>Análisis!B265</f>
        <v>Demanda Química de Oxígeno (mg/L)</v>
      </c>
      <c r="L3" s="106"/>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8"/>
    </row>
    <row r="4" spans="2:45" x14ac:dyDescent="0.25">
      <c r="J4" s="66"/>
      <c r="K4" s="106"/>
      <c r="L4" s="106"/>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8"/>
    </row>
    <row r="5" spans="2:45" x14ac:dyDescent="0.25">
      <c r="J5" s="66"/>
      <c r="K5" s="106"/>
      <c r="L5" s="106"/>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c r="AQ5" s="67"/>
      <c r="AR5" s="67"/>
      <c r="AS5" s="68"/>
    </row>
    <row r="6" spans="2:45" x14ac:dyDescent="0.25">
      <c r="J6" s="66"/>
      <c r="K6" s="106"/>
      <c r="L6" s="106"/>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8"/>
    </row>
    <row r="7" spans="2:45" x14ac:dyDescent="0.25">
      <c r="J7" s="66"/>
      <c r="K7" s="106"/>
      <c r="L7" s="106"/>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8"/>
    </row>
    <row r="8" spans="2:45" x14ac:dyDescent="0.25">
      <c r="J8" s="66"/>
      <c r="K8" s="106"/>
      <c r="L8" s="106"/>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8"/>
    </row>
    <row r="9" spans="2:45" x14ac:dyDescent="0.25">
      <c r="J9" s="66"/>
      <c r="K9" s="106"/>
      <c r="L9" s="106"/>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8"/>
    </row>
    <row r="10" spans="2:45" x14ac:dyDescent="0.25">
      <c r="B10" s="108" t="s">
        <v>57</v>
      </c>
      <c r="C10" s="109"/>
      <c r="D10" s="109"/>
      <c r="E10" s="109"/>
      <c r="F10" s="109"/>
      <c r="G10" s="58"/>
      <c r="J10" s="66"/>
      <c r="K10" s="106"/>
      <c r="L10" s="106"/>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8"/>
    </row>
    <row r="11" spans="2:45" x14ac:dyDescent="0.25">
      <c r="B11" s="110"/>
      <c r="C11" s="111"/>
      <c r="D11" s="111"/>
      <c r="E11" s="111"/>
      <c r="F11" s="111"/>
      <c r="G11" s="59"/>
      <c r="J11" s="66"/>
      <c r="K11" s="106"/>
      <c r="L11" s="106"/>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8"/>
    </row>
    <row r="12" spans="2:45" x14ac:dyDescent="0.25">
      <c r="B12" s="110"/>
      <c r="C12" s="111"/>
      <c r="D12" s="111"/>
      <c r="E12" s="111"/>
      <c r="F12" s="111"/>
      <c r="G12" s="59"/>
      <c r="J12" s="66"/>
      <c r="K12" s="106"/>
      <c r="L12" s="106"/>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8"/>
    </row>
    <row r="13" spans="2:45" x14ac:dyDescent="0.25">
      <c r="B13" s="110"/>
      <c r="C13" s="111"/>
      <c r="D13" s="111"/>
      <c r="E13" s="111"/>
      <c r="F13" s="111"/>
      <c r="G13" s="59"/>
      <c r="J13" s="66"/>
      <c r="K13" s="106"/>
      <c r="L13" s="106"/>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8"/>
    </row>
    <row r="14" spans="2:45" x14ac:dyDescent="0.25">
      <c r="B14" s="110"/>
      <c r="C14" s="111"/>
      <c r="D14" s="111"/>
      <c r="E14" s="111"/>
      <c r="F14" s="111"/>
      <c r="G14" s="59"/>
      <c r="J14" s="66"/>
      <c r="K14" s="106"/>
      <c r="L14" s="106"/>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8"/>
    </row>
    <row r="15" spans="2:45" x14ac:dyDescent="0.25">
      <c r="B15" s="110"/>
      <c r="C15" s="111"/>
      <c r="D15" s="111"/>
      <c r="E15" s="111"/>
      <c r="F15" s="111"/>
      <c r="G15" s="59"/>
      <c r="J15" s="66"/>
      <c r="K15" s="106"/>
      <c r="L15" s="106"/>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8"/>
    </row>
    <row r="16" spans="2:45" x14ac:dyDescent="0.25">
      <c r="B16" s="110"/>
      <c r="C16" s="111"/>
      <c r="D16" s="111"/>
      <c r="E16" s="111"/>
      <c r="F16" s="111"/>
      <c r="G16" s="59"/>
      <c r="J16" s="66"/>
      <c r="K16" s="106"/>
      <c r="L16" s="106"/>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8"/>
    </row>
    <row r="17" spans="2:45" x14ac:dyDescent="0.25">
      <c r="B17" s="110"/>
      <c r="C17" s="111"/>
      <c r="D17" s="111"/>
      <c r="E17" s="111"/>
      <c r="F17" s="111"/>
      <c r="G17" s="59"/>
      <c r="J17" s="66"/>
      <c r="K17" s="106"/>
      <c r="L17" s="106"/>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8"/>
    </row>
    <row r="18" spans="2:45" x14ac:dyDescent="0.25">
      <c r="B18" s="110"/>
      <c r="C18" s="111"/>
      <c r="D18" s="111"/>
      <c r="E18" s="111"/>
      <c r="F18" s="111"/>
      <c r="G18" s="59"/>
      <c r="J18" s="66"/>
      <c r="K18" s="106"/>
      <c r="L18" s="106"/>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c r="AS18" s="68"/>
    </row>
    <row r="19" spans="2:45" x14ac:dyDescent="0.25">
      <c r="B19" s="110"/>
      <c r="C19" s="111"/>
      <c r="D19" s="111"/>
      <c r="E19" s="111"/>
      <c r="F19" s="111"/>
      <c r="G19" s="59"/>
      <c r="J19" s="66"/>
      <c r="K19" s="106"/>
      <c r="L19" s="106"/>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c r="AL19" s="67"/>
      <c r="AM19" s="67"/>
      <c r="AN19" s="67"/>
      <c r="AO19" s="67"/>
      <c r="AP19" s="67"/>
      <c r="AQ19" s="67"/>
      <c r="AR19" s="67"/>
      <c r="AS19" s="68"/>
    </row>
    <row r="20" spans="2:45" x14ac:dyDescent="0.25">
      <c r="B20" s="110"/>
      <c r="C20" s="111"/>
      <c r="D20" s="111"/>
      <c r="E20" s="111"/>
      <c r="F20" s="111"/>
      <c r="G20" s="59"/>
      <c r="J20" s="66"/>
      <c r="K20" s="106"/>
      <c r="L20" s="106"/>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8"/>
    </row>
    <row r="21" spans="2:45" x14ac:dyDescent="0.25">
      <c r="B21" s="110"/>
      <c r="C21" s="111"/>
      <c r="D21" s="111"/>
      <c r="E21" s="111"/>
      <c r="F21" s="111"/>
      <c r="G21" s="59"/>
      <c r="J21" s="66"/>
      <c r="K21" s="106"/>
      <c r="L21" s="106"/>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8"/>
    </row>
    <row r="22" spans="2:45" x14ac:dyDescent="0.25">
      <c r="B22" s="112"/>
      <c r="C22" s="113"/>
      <c r="D22" s="113"/>
      <c r="E22" s="113"/>
      <c r="F22" s="113"/>
      <c r="G22" s="60"/>
      <c r="J22" s="66"/>
      <c r="K22" s="106"/>
      <c r="L22" s="106"/>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8"/>
    </row>
    <row r="23" spans="2:45" x14ac:dyDescent="0.25">
      <c r="J23" s="66"/>
      <c r="K23" s="106"/>
      <c r="L23" s="106"/>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8"/>
    </row>
    <row r="24" spans="2:45" x14ac:dyDescent="0.25">
      <c r="J24" s="66"/>
      <c r="K24" s="106"/>
      <c r="L24" s="106"/>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8"/>
    </row>
    <row r="25" spans="2:45" x14ac:dyDescent="0.25">
      <c r="J25" s="66"/>
      <c r="K25" s="106"/>
      <c r="L25" s="106"/>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8"/>
    </row>
    <row r="26" spans="2:45" x14ac:dyDescent="0.25">
      <c r="J26" s="66"/>
      <c r="K26" s="106"/>
      <c r="L26" s="106"/>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8"/>
    </row>
    <row r="27" spans="2:45" x14ac:dyDescent="0.25">
      <c r="J27" s="66"/>
      <c r="K27" s="106"/>
      <c r="L27" s="106"/>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8"/>
    </row>
    <row r="28" spans="2:45" x14ac:dyDescent="0.25">
      <c r="J28" s="66"/>
      <c r="K28" s="106"/>
      <c r="L28" s="106"/>
      <c r="M28" s="107" t="s">
        <v>56</v>
      </c>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c r="AK28" s="107"/>
      <c r="AL28" s="107"/>
      <c r="AM28" s="107"/>
      <c r="AN28" s="107"/>
      <c r="AO28" s="107"/>
      <c r="AP28" s="107"/>
      <c r="AQ28" s="107"/>
      <c r="AR28" s="107"/>
      <c r="AS28" s="68"/>
    </row>
    <row r="29" spans="2:45" x14ac:dyDescent="0.25">
      <c r="J29" s="66"/>
      <c r="K29" s="106"/>
      <c r="L29" s="106"/>
      <c r="M29" s="107"/>
      <c r="N29" s="107"/>
      <c r="O29" s="107"/>
      <c r="P29" s="107"/>
      <c r="Q29" s="107"/>
      <c r="R29" s="107"/>
      <c r="S29" s="107"/>
      <c r="T29" s="107"/>
      <c r="U29" s="107"/>
      <c r="V29" s="107"/>
      <c r="W29" s="107"/>
      <c r="X29" s="107"/>
      <c r="Y29" s="107"/>
      <c r="Z29" s="107"/>
      <c r="AA29" s="107"/>
      <c r="AB29" s="107"/>
      <c r="AC29" s="107"/>
      <c r="AD29" s="107"/>
      <c r="AE29" s="107"/>
      <c r="AF29" s="107"/>
      <c r="AG29" s="107"/>
      <c r="AH29" s="107"/>
      <c r="AI29" s="107"/>
      <c r="AJ29" s="107"/>
      <c r="AK29" s="107"/>
      <c r="AL29" s="107"/>
      <c r="AM29" s="107"/>
      <c r="AN29" s="107"/>
      <c r="AO29" s="107"/>
      <c r="AP29" s="107"/>
      <c r="AQ29" s="107"/>
      <c r="AR29" s="107"/>
      <c r="AS29" s="68"/>
    </row>
    <row r="30" spans="2:45" x14ac:dyDescent="0.25">
      <c r="J30" s="69"/>
      <c r="K30" s="70"/>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0"/>
      <c r="AK30" s="70"/>
      <c r="AL30" s="70"/>
      <c r="AM30" s="70"/>
      <c r="AN30" s="70"/>
      <c r="AO30" s="70"/>
      <c r="AP30" s="70"/>
      <c r="AQ30" s="70"/>
      <c r="AR30" s="70"/>
      <c r="AS30" s="71"/>
    </row>
    <row r="31" spans="2:45" s="61" customFormat="1" x14ac:dyDescent="0.25"/>
    <row r="32" spans="2:45" s="61" customFormat="1" x14ac:dyDescent="0.25"/>
    <row r="33" s="61" customFormat="1" hidden="1" x14ac:dyDescent="0.25"/>
    <row r="34" s="61" customFormat="1" hidden="1" x14ac:dyDescent="0.25"/>
    <row r="35" s="61" customFormat="1" hidden="1" x14ac:dyDescent="0.25"/>
    <row r="36" s="61" customFormat="1" hidden="1" x14ac:dyDescent="0.25"/>
    <row r="37" s="61" customFormat="1" hidden="1" x14ac:dyDescent="0.25"/>
    <row r="38" s="61" customFormat="1" hidden="1" x14ac:dyDescent="0.25"/>
    <row r="39" s="61" customFormat="1" hidden="1" x14ac:dyDescent="0.25"/>
    <row r="40" s="61" customFormat="1" hidden="1" x14ac:dyDescent="0.25"/>
    <row r="41" s="61" customFormat="1" hidden="1" x14ac:dyDescent="0.25"/>
  </sheetData>
  <mergeCells count="3">
    <mergeCell ref="K3:L29"/>
    <mergeCell ref="M28:AR29"/>
    <mergeCell ref="B10:F22"/>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074" r:id="rId3" name="Drop Down 2">
              <controlPr defaultSize="0" autoLine="0" autoPict="0">
                <anchor moveWithCells="1">
                  <from>
                    <xdr:col>1</xdr:col>
                    <xdr:colOff>514350</xdr:colOff>
                    <xdr:row>13</xdr:row>
                    <xdr:rowOff>171450</xdr:rowOff>
                  </from>
                  <to>
                    <xdr:col>5</xdr:col>
                    <xdr:colOff>66675</xdr:colOff>
                    <xdr:row>15</xdr:row>
                    <xdr:rowOff>76200</xdr:rowOff>
                  </to>
                </anchor>
              </controlPr>
            </control>
          </mc:Choice>
        </mc:AlternateContent>
        <mc:AlternateContent xmlns:mc="http://schemas.openxmlformats.org/markup-compatibility/2006">
          <mc:Choice Requires="x14">
            <control shapeId="3075" r:id="rId4" name="Drop Down 3">
              <controlPr defaultSize="0" autoLine="0" autoPict="0">
                <anchor moveWithCells="1">
                  <from>
                    <xdr:col>1</xdr:col>
                    <xdr:colOff>504825</xdr:colOff>
                    <xdr:row>15</xdr:row>
                    <xdr:rowOff>152400</xdr:rowOff>
                  </from>
                  <to>
                    <xdr:col>5</xdr:col>
                    <xdr:colOff>57150</xdr:colOff>
                    <xdr:row>17</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Datos históricos</vt:lpstr>
      <vt:lpstr>Análisis</vt:lpstr>
      <vt:lpstr>Gráfico</vt:lpstr>
      <vt:lpstr>Análisis!_Ref440870021</vt:lpstr>
      <vt:lpstr>Análisis!_Ref486948874</vt:lpstr>
      <vt:lpstr>PARAMETROS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Haydee Sepúlveda Epple</dc:creator>
  <cp:lastModifiedBy>Verónica González</cp:lastModifiedBy>
  <dcterms:created xsi:type="dcterms:W3CDTF">2018-07-25T14:31:38Z</dcterms:created>
  <dcterms:modified xsi:type="dcterms:W3CDTF">2018-10-31T13:02:34Z</dcterms:modified>
</cp:coreProperties>
</file>